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C:\Users\Mike\Downloads\"/>
    </mc:Choice>
  </mc:AlternateContent>
  <xr:revisionPtr revIDLastSave="0" documentId="13_ncr:1_{CC2A9E44-7852-45EC-A1AB-DD86C684A1AB}" xr6:coauthVersionLast="44" xr6:coauthVersionMax="44" xr10:uidLastSave="{00000000-0000-0000-0000-000000000000}"/>
  <bookViews>
    <workbookView xWindow="-108" yWindow="-108" windowWidth="23256" windowHeight="12600" activeTab="1" xr2:uid="{00000000-000D-0000-FFFF-FFFF00000000}"/>
  </bookViews>
  <sheets>
    <sheet name="Readme" sheetId="1" r:id="rId1"/>
    <sheet name="Team" sheetId="2" r:id="rId2"/>
    <sheet name="Versions" sheetId="3" r:id="rId3"/>
  </sheets>
  <definedNames>
    <definedName name="_xlnm.Print_Area" localSheetId="1">Team!$A$1:$P$34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7" i="2" l="1"/>
  <c r="F28" i="2"/>
  <c r="AB9" i="2"/>
  <c r="AB10" i="2"/>
  <c r="AB11" i="2"/>
  <c r="AB12" i="2"/>
  <c r="AB13" i="2"/>
  <c r="AB14" i="2"/>
  <c r="AB15" i="2"/>
  <c r="AB16" i="2"/>
  <c r="AB17" i="2"/>
  <c r="AB18" i="2"/>
  <c r="AB19" i="2"/>
  <c r="AB20" i="2"/>
  <c r="AB21" i="2"/>
  <c r="AB22" i="2"/>
  <c r="AC22" i="2" s="1"/>
  <c r="AB23" i="2"/>
  <c r="AB8" i="2"/>
  <c r="T9" i="2"/>
  <c r="U9" i="2"/>
  <c r="V9" i="2"/>
  <c r="W9" i="2" s="1"/>
  <c r="X9" i="2" s="1"/>
  <c r="T10" i="2"/>
  <c r="U10" i="2"/>
  <c r="V10" i="2"/>
  <c r="T11" i="2"/>
  <c r="U11" i="2"/>
  <c r="V11" i="2"/>
  <c r="W11" i="2"/>
  <c r="X11" i="2" s="1"/>
  <c r="T12" i="2"/>
  <c r="U12" i="2"/>
  <c r="V12" i="2"/>
  <c r="T13" i="2"/>
  <c r="U13" i="2"/>
  <c r="V13" i="2"/>
  <c r="T14" i="2"/>
  <c r="U14" i="2"/>
  <c r="V14" i="2"/>
  <c r="T15" i="2"/>
  <c r="U15" i="2"/>
  <c r="V15" i="2"/>
  <c r="T16" i="2"/>
  <c r="U16" i="2"/>
  <c r="V16" i="2"/>
  <c r="T17" i="2"/>
  <c r="U17" i="2"/>
  <c r="V17" i="2"/>
  <c r="T18" i="2"/>
  <c r="U18" i="2"/>
  <c r="V18" i="2"/>
  <c r="T19" i="2"/>
  <c r="U19" i="2"/>
  <c r="V19" i="2"/>
  <c r="T20" i="2"/>
  <c r="U20" i="2"/>
  <c r="V20" i="2"/>
  <c r="T21" i="2"/>
  <c r="U21" i="2"/>
  <c r="V21" i="2"/>
  <c r="T22" i="2"/>
  <c r="U22" i="2"/>
  <c r="V22" i="2"/>
  <c r="T23" i="2"/>
  <c r="U23" i="2"/>
  <c r="V23" i="2"/>
  <c r="U8" i="2"/>
  <c r="W8" i="2" s="1"/>
  <c r="X8" i="2" s="1"/>
  <c r="V8" i="2"/>
  <c r="U7" i="2"/>
  <c r="V7" i="2"/>
  <c r="T7" i="2"/>
  <c r="T8" i="2"/>
  <c r="DI45" i="2"/>
  <c r="DI46" i="2" s="1"/>
  <c r="DI47" i="2" s="1"/>
  <c r="DI48" i="2"/>
  <c r="DI49" i="2" s="1"/>
  <c r="DI50" i="2" s="1"/>
  <c r="DI51" i="2"/>
  <c r="DI52" i="2" s="1"/>
  <c r="DI55" i="2"/>
  <c r="DI56" i="2" s="1"/>
  <c r="DI57" i="2" s="1"/>
  <c r="DI58" i="2" s="1"/>
  <c r="DI59" i="2" s="1"/>
  <c r="DI60" i="2" s="1"/>
  <c r="DI61" i="2" s="1"/>
  <c r="DI62" i="2" s="1"/>
  <c r="DI63" i="2"/>
  <c r="DI64" i="2" s="1"/>
  <c r="DI65" i="2" s="1"/>
  <c r="DI66" i="2" s="1"/>
  <c r="DI67" i="2" s="1"/>
  <c r="DI68" i="2"/>
  <c r="DI69" i="2" s="1"/>
  <c r="DI70" i="2" s="1"/>
  <c r="DI71" i="2" s="1"/>
  <c r="DI72" i="2" s="1"/>
  <c r="DI73" i="2"/>
  <c r="DI74" i="2" s="1"/>
  <c r="DI75" i="2" s="1"/>
  <c r="DI76" i="2" s="1"/>
  <c r="DI77" i="2"/>
  <c r="DI78" i="2" s="1"/>
  <c r="DI79" i="2" s="1"/>
  <c r="DI80" i="2" s="1"/>
  <c r="DI81" i="2" s="1"/>
  <c r="DI82" i="2" s="1"/>
  <c r="DI83" i="2" s="1"/>
  <c r="DI84" i="2" s="1"/>
  <c r="DI85" i="2"/>
  <c r="DI86" i="2" s="1"/>
  <c r="DI87" i="2" s="1"/>
  <c r="DI88" i="2" s="1"/>
  <c r="DI89" i="2"/>
  <c r="DI90" i="2" s="1"/>
  <c r="DI91" i="2" s="1"/>
  <c r="DI92" i="2" s="1"/>
  <c r="DI93" i="2"/>
  <c r="DI94" i="2" s="1"/>
  <c r="DI95" i="2" s="1"/>
  <c r="DI96" i="2" s="1"/>
  <c r="DI97" i="2" s="1"/>
  <c r="DI98" i="2"/>
  <c r="DI99" i="2" s="1"/>
  <c r="DI100" i="2" s="1"/>
  <c r="DI101" i="2" s="1"/>
  <c r="DI102" i="2"/>
  <c r="DI103" i="2" s="1"/>
  <c r="DI104" i="2" s="1"/>
  <c r="DI105" i="2" s="1"/>
  <c r="DI106" i="2"/>
  <c r="DI107" i="2" s="1"/>
  <c r="DI108" i="2" s="1"/>
  <c r="DI109" i="2" s="1"/>
  <c r="DI110" i="2"/>
  <c r="DI111" i="2" s="1"/>
  <c r="DI112" i="2" s="1"/>
  <c r="DI113" i="2" s="1"/>
  <c r="DI114" i="2" s="1"/>
  <c r="DI115" i="2"/>
  <c r="DI116" i="2" s="1"/>
  <c r="DI117" i="2" s="1"/>
  <c r="DI118" i="2" s="1"/>
  <c r="DI119" i="2" s="1"/>
  <c r="DI120" i="2" s="1"/>
  <c r="DI121" i="2"/>
  <c r="DI122" i="2" s="1"/>
  <c r="DI123" i="2" s="1"/>
  <c r="DI124" i="2" s="1"/>
  <c r="DI125" i="2"/>
  <c r="DI126" i="2" s="1"/>
  <c r="DI127" i="2"/>
  <c r="DI128" i="2" s="1"/>
  <c r="DI129" i="2" s="1"/>
  <c r="DI130" i="2" s="1"/>
  <c r="DI131" i="2" s="1"/>
  <c r="DI132" i="2" s="1"/>
  <c r="DI133" i="2"/>
  <c r="DI134" i="2" s="1"/>
  <c r="DI135" i="2" s="1"/>
  <c r="DI136" i="2" s="1"/>
  <c r="DI137" i="2" s="1"/>
  <c r="DI138" i="2"/>
  <c r="DI139" i="2" s="1"/>
  <c r="DI140" i="2" s="1"/>
  <c r="DI141" i="2" s="1"/>
  <c r="DI142" i="2"/>
  <c r="DI143" i="2" s="1"/>
  <c r="DI144" i="2" s="1"/>
  <c r="DI145" i="2" s="1"/>
  <c r="DI146" i="2" s="1"/>
  <c r="DI147" i="2"/>
  <c r="DI148" i="2" s="1"/>
  <c r="DI149" i="2" s="1"/>
  <c r="DI150" i="2" s="1"/>
  <c r="DI151" i="2" s="1"/>
  <c r="DI152" i="2"/>
  <c r="DI153" i="2" s="1"/>
  <c r="DI154" i="2"/>
  <c r="DI155" i="2" s="1"/>
  <c r="DI156" i="2" s="1"/>
  <c r="DI157" i="2" s="1"/>
  <c r="DI158" i="2" s="1"/>
  <c r="DI41" i="2"/>
  <c r="DI42" i="2" s="1"/>
  <c r="DI43" i="2" s="1"/>
  <c r="DI44" i="2" s="1"/>
  <c r="AM40" i="2"/>
  <c r="AN40" i="2"/>
  <c r="N24" i="2" s="1"/>
  <c r="AL40" i="2"/>
  <c r="O9" i="2"/>
  <c r="O10" i="2"/>
  <c r="O11" i="2"/>
  <c r="O12" i="2"/>
  <c r="O13" i="2"/>
  <c r="O14" i="2"/>
  <c r="O15" i="2"/>
  <c r="O16" i="2"/>
  <c r="O17" i="2"/>
  <c r="O18" i="2"/>
  <c r="O19" i="2"/>
  <c r="O20" i="2"/>
  <c r="O21" i="2"/>
  <c r="O22" i="2"/>
  <c r="O23" i="2"/>
  <c r="O8" i="2"/>
  <c r="CL103" i="2"/>
  <c r="CL104" i="2" s="1"/>
  <c r="CL105" i="2" s="1"/>
  <c r="CL106" i="2" s="1"/>
  <c r="CL107" i="2" s="1"/>
  <c r="CL108" i="2" s="1"/>
  <c r="CL109" i="2" s="1"/>
  <c r="CL110" i="2" s="1"/>
  <c r="CL111" i="2" s="1"/>
  <c r="CL112" i="2" s="1"/>
  <c r="CL113" i="2" s="1"/>
  <c r="CL114" i="2" s="1"/>
  <c r="CL115" i="2" s="1"/>
  <c r="CL116" i="2" s="1"/>
  <c r="CL117" i="2" s="1"/>
  <c r="CL118" i="2" s="1"/>
  <c r="CL119" i="2" s="1"/>
  <c r="CL120" i="2" s="1"/>
  <c r="CL121" i="2" s="1"/>
  <c r="CL122" i="2" s="1"/>
  <c r="CL123" i="2" s="1"/>
  <c r="CL124" i="2" s="1"/>
  <c r="CL125" i="2" s="1"/>
  <c r="CL126" i="2" s="1"/>
  <c r="CL127" i="2" s="1"/>
  <c r="CL128" i="2" s="1"/>
  <c r="CL129" i="2" s="1"/>
  <c r="CL130" i="2" s="1"/>
  <c r="CL131" i="2" s="1"/>
  <c r="CL132" i="2" s="1"/>
  <c r="CL133" i="2" s="1"/>
  <c r="CL134" i="2" s="1"/>
  <c r="CL135" i="2" s="1"/>
  <c r="CL136" i="2" s="1"/>
  <c r="CL137" i="2" s="1"/>
  <c r="CL138" i="2" s="1"/>
  <c r="CL139" i="2" s="1"/>
  <c r="CL140" i="2" s="1"/>
  <c r="CL141" i="2" s="1"/>
  <c r="CL142" i="2" s="1"/>
  <c r="CL143" i="2" s="1"/>
  <c r="CL144" i="2" s="1"/>
  <c r="CL145" i="2" s="1"/>
  <c r="CL146" i="2" s="1"/>
  <c r="CL147" i="2" s="1"/>
  <c r="CL148" i="2" s="1"/>
  <c r="CL149" i="2" s="1"/>
  <c r="CL150" i="2" s="1"/>
  <c r="CL151" i="2" s="1"/>
  <c r="CL152" i="2" s="1"/>
  <c r="CL153" i="2" s="1"/>
  <c r="CL154" i="2" s="1"/>
  <c r="CL155" i="2" s="1"/>
  <c r="CL156" i="2" s="1"/>
  <c r="CL157" i="2" s="1"/>
  <c r="CL158" i="2" s="1"/>
  <c r="CL159" i="2" s="1"/>
  <c r="CL160" i="2" s="1"/>
  <c r="CL161" i="2" s="1"/>
  <c r="CL162" i="2" s="1"/>
  <c r="CL163" i="2" s="1"/>
  <c r="CN100" i="2"/>
  <c r="CO100" i="2" s="1"/>
  <c r="CP100" i="2" s="1"/>
  <c r="CQ100" i="2" s="1"/>
  <c r="CR100" i="2" s="1"/>
  <c r="CS100" i="2" s="1"/>
  <c r="CT100" i="2" s="1"/>
  <c r="CU100" i="2" s="1"/>
  <c r="CV100" i="2" s="1"/>
  <c r="CW100" i="2" s="1"/>
  <c r="CX100" i="2" s="1"/>
  <c r="CY100" i="2" s="1"/>
  <c r="CZ100" i="2" s="1"/>
  <c r="DA100" i="2" s="1"/>
  <c r="DB100" i="2" s="1"/>
  <c r="BQ100" i="2"/>
  <c r="BR100" i="2" s="1"/>
  <c r="BS100" i="2" s="1"/>
  <c r="BT100" i="2" s="1"/>
  <c r="BU100" i="2" s="1"/>
  <c r="BV100" i="2" s="1"/>
  <c r="BW100" i="2" s="1"/>
  <c r="BX100" i="2" s="1"/>
  <c r="BY100" i="2" s="1"/>
  <c r="BZ100" i="2" s="1"/>
  <c r="CA100" i="2" s="1"/>
  <c r="CB100" i="2" s="1"/>
  <c r="CC100" i="2" s="1"/>
  <c r="CD100" i="2" s="1"/>
  <c r="CE100" i="2" s="1"/>
  <c r="BO103" i="2"/>
  <c r="BO104" i="2" s="1"/>
  <c r="BO105" i="2" s="1"/>
  <c r="BO106" i="2" s="1"/>
  <c r="BO107" i="2" s="1"/>
  <c r="BO108" i="2" s="1"/>
  <c r="BO109" i="2" s="1"/>
  <c r="BO110" i="2" s="1"/>
  <c r="BO111" i="2" s="1"/>
  <c r="BO112" i="2" s="1"/>
  <c r="BO113" i="2" s="1"/>
  <c r="BO114" i="2" s="1"/>
  <c r="BO115" i="2" s="1"/>
  <c r="BO116" i="2" s="1"/>
  <c r="BO117" i="2" s="1"/>
  <c r="BO118" i="2" s="1"/>
  <c r="BO119" i="2" s="1"/>
  <c r="BO120" i="2" s="1"/>
  <c r="BO121" i="2" s="1"/>
  <c r="BO122" i="2" s="1"/>
  <c r="BO123" i="2" s="1"/>
  <c r="BO124" i="2" s="1"/>
  <c r="BO125" i="2" s="1"/>
  <c r="BO126" i="2" s="1"/>
  <c r="BO127" i="2" s="1"/>
  <c r="BO128" i="2" s="1"/>
  <c r="BO129" i="2" s="1"/>
  <c r="AY56" i="2"/>
  <c r="AY57" i="2" s="1"/>
  <c r="AY58" i="2" s="1"/>
  <c r="AY59" i="2" s="1"/>
  <c r="AY60" i="2" s="1"/>
  <c r="M29" i="2"/>
  <c r="M28" i="2"/>
  <c r="M27" i="2"/>
  <c r="EF42" i="2"/>
  <c r="EF43" i="2" s="1"/>
  <c r="EF44" i="2" s="1"/>
  <c r="EF45" i="2" s="1"/>
  <c r="EF46" i="2" s="1"/>
  <c r="EF47" i="2" s="1"/>
  <c r="EF48" i="2" s="1"/>
  <c r="EF49" i="2" s="1"/>
  <c r="EF50" i="2" s="1"/>
  <c r="EF51" i="2" s="1"/>
  <c r="EF52" i="2" s="1"/>
  <c r="EF53" i="2" s="1"/>
  <c r="EF54" i="2" s="1"/>
  <c r="EF55" i="2" s="1"/>
  <c r="EF56" i="2" s="1"/>
  <c r="EF57" i="2" s="1"/>
  <c r="EF58" i="2" s="1"/>
  <c r="EF59" i="2" s="1"/>
  <c r="EF60" i="2" s="1"/>
  <c r="EF61" i="2" s="1"/>
  <c r="EF62" i="2" s="1"/>
  <c r="EF63" i="2" s="1"/>
  <c r="EF64" i="2" s="1"/>
  <c r="EF65" i="2" s="1"/>
  <c r="EF66" i="2" s="1"/>
  <c r="EF67" i="2" s="1"/>
  <c r="EF68" i="2" s="1"/>
  <c r="EF69" i="2" s="1"/>
  <c r="EF70" i="2" s="1"/>
  <c r="EF71" i="2" s="1"/>
  <c r="EF72" i="2" s="1"/>
  <c r="EF73" i="2" s="1"/>
  <c r="EF74" i="2" s="1"/>
  <c r="EF75" i="2" s="1"/>
  <c r="EF76" i="2" s="1"/>
  <c r="EF77" i="2" s="1"/>
  <c r="EF78" i="2" s="1"/>
  <c r="EF79" i="2" s="1"/>
  <c r="EF80" i="2" s="1"/>
  <c r="EF81" i="2" s="1"/>
  <c r="EF82" i="2" s="1"/>
  <c r="EF83" i="2" s="1"/>
  <c r="EF84" i="2" s="1"/>
  <c r="EF85" i="2" s="1"/>
  <c r="EF86" i="2" s="1"/>
  <c r="EF87" i="2" s="1"/>
  <c r="EF88" i="2" s="1"/>
  <c r="EF89" i="2" s="1"/>
  <c r="EF90" i="2" s="1"/>
  <c r="EF91" i="2" s="1"/>
  <c r="EF92" i="2" s="1"/>
  <c r="EF93" i="2" s="1"/>
  <c r="EF94" i="2" s="1"/>
  <c r="EF95" i="2" s="1"/>
  <c r="EF96" i="2" s="1"/>
  <c r="EF97" i="2" s="1"/>
  <c r="EF98" i="2" s="1"/>
  <c r="EF99" i="2" s="1"/>
  <c r="EF100" i="2" s="1"/>
  <c r="EF101" i="2" s="1"/>
  <c r="EF102" i="2" s="1"/>
  <c r="EF103" i="2" s="1"/>
  <c r="EF104" i="2" s="1"/>
  <c r="EF105" i="2" s="1"/>
  <c r="EF106" i="2" s="1"/>
  <c r="EF107" i="2" s="1"/>
  <c r="EF108" i="2" s="1"/>
  <c r="EF109" i="2" s="1"/>
  <c r="EF110" i="2" s="1"/>
  <c r="EF111" i="2" s="1"/>
  <c r="EF112" i="2" s="1"/>
  <c r="EF113" i="2" s="1"/>
  <c r="EF114" i="2" s="1"/>
  <c r="EF115" i="2" s="1"/>
  <c r="EF116" i="2" s="1"/>
  <c r="EF117" i="2" s="1"/>
  <c r="EF118" i="2" s="1"/>
  <c r="EF119" i="2" s="1"/>
  <c r="EF120" i="2" s="1"/>
  <c r="EF121" i="2" s="1"/>
  <c r="EF122" i="2" s="1"/>
  <c r="EF123" i="2" s="1"/>
  <c r="EF124" i="2" s="1"/>
  <c r="EF125" i="2" s="1"/>
  <c r="EF126" i="2" s="1"/>
  <c r="EF127" i="2" s="1"/>
  <c r="EF128" i="2" s="1"/>
  <c r="EF129" i="2" s="1"/>
  <c r="EF130" i="2" s="1"/>
  <c r="EF131" i="2" s="1"/>
  <c r="EF132" i="2" s="1"/>
  <c r="EF133" i="2" s="1"/>
  <c r="EF134" i="2" s="1"/>
  <c r="EF135" i="2" s="1"/>
  <c r="EF136" i="2" s="1"/>
  <c r="EF137" i="2" s="1"/>
  <c r="EF138" i="2" s="1"/>
  <c r="EF139" i="2" s="1"/>
  <c r="EF140" i="2" s="1"/>
  <c r="DL41" i="2"/>
  <c r="DL42" i="2" s="1"/>
  <c r="DL43" i="2" s="1"/>
  <c r="DL44" i="2" s="1"/>
  <c r="DL45" i="2" s="1"/>
  <c r="DL46" i="2" s="1"/>
  <c r="DL47" i="2" s="1"/>
  <c r="DL48" i="2" s="1"/>
  <c r="DL49" i="2" s="1"/>
  <c r="DL50" i="2"/>
  <c r="DL51" i="2" s="1"/>
  <c r="DL52" i="2" s="1"/>
  <c r="DL53" i="2" s="1"/>
  <c r="DL54" i="2" s="1"/>
  <c r="DL55" i="2" s="1"/>
  <c r="DL56" i="2" s="1"/>
  <c r="DL57" i="2" s="1"/>
  <c r="DL58" i="2" s="1"/>
  <c r="DL59" i="2" s="1"/>
  <c r="DL60" i="2" s="1"/>
  <c r="DL61" i="2" s="1"/>
  <c r="DL62" i="2" s="1"/>
  <c r="DL63" i="2" s="1"/>
  <c r="DL64" i="2" s="1"/>
  <c r="DL65" i="2" s="1"/>
  <c r="DL66" i="2" s="1"/>
  <c r="DL67" i="2" s="1"/>
  <c r="DL68" i="2" s="1"/>
  <c r="DL69" i="2" s="1"/>
  <c r="DL70" i="2" s="1"/>
  <c r="DL71" i="2" s="1"/>
  <c r="DL72" i="2" s="1"/>
  <c r="DL73" i="2" s="1"/>
  <c r="DL74" i="2" s="1"/>
  <c r="DL75" i="2" s="1"/>
  <c r="DL76" i="2" s="1"/>
  <c r="DL77" i="2" s="1"/>
  <c r="DL78" i="2" s="1"/>
  <c r="DL79" i="2" s="1"/>
  <c r="DL80" i="2" s="1"/>
  <c r="DL81" i="2" s="1"/>
  <c r="DL82" i="2" s="1"/>
  <c r="DL83" i="2" s="1"/>
  <c r="DL84" i="2" s="1"/>
  <c r="DL85" i="2" s="1"/>
  <c r="DL86" i="2" s="1"/>
  <c r="DL87" i="2" s="1"/>
  <c r="DL88" i="2" s="1"/>
  <c r="DL89" i="2" s="1"/>
  <c r="DL90" i="2" s="1"/>
  <c r="DL91" i="2" s="1"/>
  <c r="DL92" i="2" s="1"/>
  <c r="DL93" i="2" s="1"/>
  <c r="DL94" i="2" s="1"/>
  <c r="DL95" i="2" s="1"/>
  <c r="DL96" i="2" s="1"/>
  <c r="DL97" i="2" s="1"/>
  <c r="DL98" i="2" s="1"/>
  <c r="DL99" i="2" s="1"/>
  <c r="DL100" i="2" s="1"/>
  <c r="DL101" i="2" s="1"/>
  <c r="DL102" i="2" s="1"/>
  <c r="DL103" i="2" s="1"/>
  <c r="DL104" i="2" s="1"/>
  <c r="DL105" i="2" s="1"/>
  <c r="DL106" i="2" s="1"/>
  <c r="DL107" i="2" s="1"/>
  <c r="DL108" i="2" s="1"/>
  <c r="DL109" i="2" s="1"/>
  <c r="DL110" i="2" s="1"/>
  <c r="DL111" i="2" s="1"/>
  <c r="DL112" i="2" s="1"/>
  <c r="DL113" i="2" s="1"/>
  <c r="DL114" i="2" s="1"/>
  <c r="DL115" i="2" s="1"/>
  <c r="DL116" i="2" s="1"/>
  <c r="DL117" i="2" s="1"/>
  <c r="DL118" i="2" s="1"/>
  <c r="DL119" i="2" s="1"/>
  <c r="DL120" i="2" s="1"/>
  <c r="DL121" i="2" s="1"/>
  <c r="DL122" i="2" s="1"/>
  <c r="DL123" i="2" s="1"/>
  <c r="DL124" i="2" s="1"/>
  <c r="DL125" i="2" s="1"/>
  <c r="DL126" i="2" s="1"/>
  <c r="DL127" i="2" s="1"/>
  <c r="DL128" i="2" s="1"/>
  <c r="DL129" i="2" s="1"/>
  <c r="DL130" i="2" s="1"/>
  <c r="DL131" i="2" s="1"/>
  <c r="DL132" i="2" s="1"/>
  <c r="DL133" i="2" s="1"/>
  <c r="DL134" i="2" s="1"/>
  <c r="DL135" i="2" s="1"/>
  <c r="DL136" i="2" s="1"/>
  <c r="DL137" i="2" s="1"/>
  <c r="DL138" i="2" s="1"/>
  <c r="DL139" i="2" s="1"/>
  <c r="DL140" i="2" s="1"/>
  <c r="DL141" i="2" s="1"/>
  <c r="DL142" i="2" s="1"/>
  <c r="DL143" i="2" s="1"/>
  <c r="DL144" i="2" s="1"/>
  <c r="DL145" i="2" s="1"/>
  <c r="DL146" i="2" s="1"/>
  <c r="DL147" i="2" s="1"/>
  <c r="DL148" i="2" s="1"/>
  <c r="DL149" i="2" s="1"/>
  <c r="DL150" i="2" s="1"/>
  <c r="DL151" i="2" s="1"/>
  <c r="DL152" i="2" s="1"/>
  <c r="DL153" i="2" s="1"/>
  <c r="DL154" i="2" s="1"/>
  <c r="DL155" i="2" s="1"/>
  <c r="DL156" i="2" s="1"/>
  <c r="DL157" i="2" s="1"/>
  <c r="DL158" i="2" s="1"/>
  <c r="BF42" i="2"/>
  <c r="BF43" i="2" s="1"/>
  <c r="BF44" i="2" s="1"/>
  <c r="AS42" i="2"/>
  <c r="DK63" i="2" s="1"/>
  <c r="W20" i="2"/>
  <c r="X20" i="2" s="1"/>
  <c r="E17" i="2"/>
  <c r="S17" i="2"/>
  <c r="BY42" i="2" s="1"/>
  <c r="CV42" i="2" s="1"/>
  <c r="E23" i="2"/>
  <c r="AC23" i="2" s="1"/>
  <c r="S23" i="2"/>
  <c r="CE42" i="2" s="1"/>
  <c r="DB42" i="2" s="1"/>
  <c r="S11" i="2"/>
  <c r="BS42" i="2" s="1"/>
  <c r="CP42" i="2" s="1"/>
  <c r="E11" i="2"/>
  <c r="E16" i="2"/>
  <c r="S16" i="2"/>
  <c r="BX42" i="2" s="1"/>
  <c r="CU42" i="2" s="1"/>
  <c r="E14" i="2"/>
  <c r="S14" i="2"/>
  <c r="BV42" i="2" s="1"/>
  <c r="CS42" i="2" s="1"/>
  <c r="E15" i="2"/>
  <c r="AC15" i="2" s="1"/>
  <c r="S15" i="2"/>
  <c r="BW42" i="2" s="1"/>
  <c r="CT42" i="2" s="1"/>
  <c r="S9" i="2"/>
  <c r="BQ42" i="2" s="1"/>
  <c r="CN42" i="2" s="1"/>
  <c r="E9" i="2"/>
  <c r="S10" i="2"/>
  <c r="BR42" i="2" s="1"/>
  <c r="CO42" i="2" s="1"/>
  <c r="E10" i="2"/>
  <c r="S12" i="2"/>
  <c r="BT42" i="2" s="1"/>
  <c r="CQ42" i="2" s="1"/>
  <c r="E12" i="2"/>
  <c r="AC12" i="2" s="1"/>
  <c r="E22" i="2"/>
  <c r="S22" i="2"/>
  <c r="CD42" i="2" s="1"/>
  <c r="DA42" i="2" s="1"/>
  <c r="S21" i="2"/>
  <c r="CC42" i="2" s="1"/>
  <c r="CZ42" i="2" s="1"/>
  <c r="E21" i="2"/>
  <c r="AC21" i="2" s="1"/>
  <c r="S20" i="2"/>
  <c r="CB42" i="2" s="1"/>
  <c r="CY42" i="2" s="1"/>
  <c r="E20" i="2"/>
  <c r="E13" i="2"/>
  <c r="AC13" i="2" s="1"/>
  <c r="S13" i="2"/>
  <c r="BU42" i="2" s="1"/>
  <c r="CR42" i="2" s="1"/>
  <c r="E18" i="2"/>
  <c r="AC18" i="2" s="1"/>
  <c r="S18" i="2"/>
  <c r="BZ42" i="2" s="1"/>
  <c r="CW42" i="2" s="1"/>
  <c r="S19" i="2"/>
  <c r="CA42" i="2" s="1"/>
  <c r="CX42" i="2" s="1"/>
  <c r="E19" i="2"/>
  <c r="AC19" i="2" s="1"/>
  <c r="DK74" i="2"/>
  <c r="DK120" i="2"/>
  <c r="DK47" i="2"/>
  <c r="FL39" i="2"/>
  <c r="DK140" i="2"/>
  <c r="FG39" i="2"/>
  <c r="DK137" i="2"/>
  <c r="DK96" i="2"/>
  <c r="DK83" i="2"/>
  <c r="DK66" i="2"/>
  <c r="DK50" i="2"/>
  <c r="DK57" i="2"/>
  <c r="DK69" i="2"/>
  <c r="DK143" i="2"/>
  <c r="DK150" i="2"/>
  <c r="DK119" i="2"/>
  <c r="FR39" i="2"/>
  <c r="DI53" i="2"/>
  <c r="DK90" i="2"/>
  <c r="DK107" i="2"/>
  <c r="DK126" i="2"/>
  <c r="DK138" i="2"/>
  <c r="DK64" i="2"/>
  <c r="DK100" i="2"/>
  <c r="DK123" i="2"/>
  <c r="DK88" i="2"/>
  <c r="DK71" i="2"/>
  <c r="DK61" i="2"/>
  <c r="DK111" i="2"/>
  <c r="DK80" i="2"/>
  <c r="DK139" i="2"/>
  <c r="DK122" i="2"/>
  <c r="DK112" i="2"/>
  <c r="DK93" i="2"/>
  <c r="DK51" i="2"/>
  <c r="DK149" i="2"/>
  <c r="DK146" i="2"/>
  <c r="DK132" i="2"/>
  <c r="DK68" i="2"/>
  <c r="FI39" i="2"/>
  <c r="DK48" i="2"/>
  <c r="DK157" i="2"/>
  <c r="DK99" i="2"/>
  <c r="DK46" i="2"/>
  <c r="DK134" i="2"/>
  <c r="DK73" i="2"/>
  <c r="FB39" i="2"/>
  <c r="EY39" i="2"/>
  <c r="DK85" i="2"/>
  <c r="EW39" i="2"/>
  <c r="DK118" i="2"/>
  <c r="DK67" i="2"/>
  <c r="DK95" i="2"/>
  <c r="DK145" i="2"/>
  <c r="DK114" i="2"/>
  <c r="EX39" i="2"/>
  <c r="DK102" i="2"/>
  <c r="DK79" i="2"/>
  <c r="DK86" i="2"/>
  <c r="DK110" i="2"/>
  <c r="DK82" i="2"/>
  <c r="DK151" i="2"/>
  <c r="FN39" i="2"/>
  <c r="DK128" i="2"/>
  <c r="DK142" i="2"/>
  <c r="DK124" i="2"/>
  <c r="DK41" i="2"/>
  <c r="DK135" i="2"/>
  <c r="DK55" i="2"/>
  <c r="DK65" i="2"/>
  <c r="DK127" i="2"/>
  <c r="DK92" i="2"/>
  <c r="DK130" i="2"/>
  <c r="DK62" i="2"/>
  <c r="FF39" i="2"/>
  <c r="ET39" i="2"/>
  <c r="EV39" i="2"/>
  <c r="DK52" i="2"/>
  <c r="DK72" i="2"/>
  <c r="DK87" i="2"/>
  <c r="DK133" i="2"/>
  <c r="DK76" i="2"/>
  <c r="FA39" i="2"/>
  <c r="DK103" i="2"/>
  <c r="DK109" i="2"/>
  <c r="DK158" i="2"/>
  <c r="DK44" i="2"/>
  <c r="DK154" i="2"/>
  <c r="DK43" i="2"/>
  <c r="DK117" i="2"/>
  <c r="DK89" i="2"/>
  <c r="FM39" i="2"/>
  <c r="DK108" i="2"/>
  <c r="DK155" i="2"/>
  <c r="DK60" i="2"/>
  <c r="DK106" i="2"/>
  <c r="DK144" i="2"/>
  <c r="DK49" i="2"/>
  <c r="FJ39" i="2"/>
  <c r="DK125" i="2"/>
  <c r="DK116" i="2"/>
  <c r="FQ39" i="2"/>
  <c r="FC39" i="2"/>
  <c r="DK148" i="2"/>
  <c r="DK70" i="2"/>
  <c r="FE39" i="2"/>
  <c r="DK84" i="2"/>
  <c r="ES39" i="2"/>
  <c r="DK59" i="2"/>
  <c r="DK136" i="2"/>
  <c r="EU39" i="2"/>
  <c r="AY61" i="2"/>
  <c r="AY62" i="2" s="1"/>
  <c r="AY63" i="2" s="1"/>
  <c r="AY64" i="2" s="1"/>
  <c r="DK129" i="2"/>
  <c r="DK77" i="2"/>
  <c r="DK81" i="2"/>
  <c r="DK45" i="2"/>
  <c r="W23" i="2" l="1"/>
  <c r="X23" i="2" s="1"/>
  <c r="W15" i="2"/>
  <c r="X15" i="2" s="1"/>
  <c r="AE15" i="2" s="1"/>
  <c r="P15" i="2" s="1"/>
  <c r="W10" i="2"/>
  <c r="X10" i="2" s="1"/>
  <c r="W13" i="2"/>
  <c r="X13" i="2" s="1"/>
  <c r="AE23" i="2"/>
  <c r="P23" i="2" s="1"/>
  <c r="W21" i="2"/>
  <c r="X21" i="2" s="1"/>
  <c r="AE21" i="2" s="1"/>
  <c r="P21" i="2" s="1"/>
  <c r="W18" i="2"/>
  <c r="X18" i="2" s="1"/>
  <c r="AE18" i="2" s="1"/>
  <c r="P18" i="2" s="1"/>
  <c r="AC14" i="2"/>
  <c r="DK156" i="2"/>
  <c r="DK115" i="2"/>
  <c r="FD39" i="2"/>
  <c r="DK75" i="2"/>
  <c r="DK131" i="2"/>
  <c r="DK53" i="2"/>
  <c r="DK58" i="2"/>
  <c r="DK153" i="2"/>
  <c r="DK94" i="2"/>
  <c r="FH39" i="2"/>
  <c r="DK121" i="2"/>
  <c r="DK78" i="2"/>
  <c r="FP39" i="2"/>
  <c r="DK141" i="2"/>
  <c r="DK105" i="2"/>
  <c r="AC17" i="2"/>
  <c r="DK152" i="2"/>
  <c r="FK39" i="2"/>
  <c r="DK98" i="2"/>
  <c r="DK91" i="2"/>
  <c r="DK97" i="2"/>
  <c r="FO39" i="2"/>
  <c r="AC11" i="2"/>
  <c r="AE11" i="2" s="1"/>
  <c r="P11" i="2" s="1"/>
  <c r="AC9" i="2"/>
  <c r="AE9" i="2" s="1"/>
  <c r="P9" i="2" s="1"/>
  <c r="DI54" i="2"/>
  <c r="DK54" i="2" s="1"/>
  <c r="AE13" i="2"/>
  <c r="P13" i="2" s="1"/>
  <c r="W19" i="2"/>
  <c r="X19" i="2" s="1"/>
  <c r="AE19" i="2" s="1"/>
  <c r="P19" i="2" s="1"/>
  <c r="W16" i="2"/>
  <c r="X16" i="2" s="1"/>
  <c r="BF45" i="2"/>
  <c r="BF46" i="2" s="1"/>
  <c r="BF47" i="2" s="1"/>
  <c r="BF48" i="2" s="1"/>
  <c r="BF49" i="2" s="1"/>
  <c r="BF50" i="2" s="1"/>
  <c r="BF51" i="2" s="1"/>
  <c r="BF52" i="2" s="1"/>
  <c r="BF53" i="2" s="1"/>
  <c r="BF54" i="2" s="1"/>
  <c r="BF55" i="2" s="1"/>
  <c r="BF56" i="2" s="1"/>
  <c r="BF57" i="2" s="1"/>
  <c r="BF58" i="2" s="1"/>
  <c r="BF59" i="2" s="1"/>
  <c r="BF60" i="2" s="1"/>
  <c r="BF61" i="2" s="1"/>
  <c r="BF62" i="2" s="1"/>
  <c r="BF63" i="2" s="1"/>
  <c r="BF64" i="2" s="1"/>
  <c r="BF65" i="2" s="1"/>
  <c r="BF66" i="2" s="1"/>
  <c r="W17" i="2"/>
  <c r="X17" i="2" s="1"/>
  <c r="W22" i="2"/>
  <c r="X22" i="2" s="1"/>
  <c r="AE22" i="2" s="1"/>
  <c r="P22" i="2" s="1"/>
  <c r="W12" i="2"/>
  <c r="X12" i="2" s="1"/>
  <c r="AE12" i="2" s="1"/>
  <c r="P12" i="2" s="1"/>
  <c r="BO130" i="2"/>
  <c r="AY65" i="2"/>
  <c r="DK113" i="2"/>
  <c r="DK42" i="2"/>
  <c r="DK56" i="2"/>
  <c r="DK101" i="2"/>
  <c r="EZ39" i="2"/>
  <c r="ED60" i="2" s="1" a="1"/>
  <c r="DK147" i="2"/>
  <c r="DK104" i="2"/>
  <c r="AC20" i="2"/>
  <c r="AE20" i="2" s="1"/>
  <c r="P20" i="2" s="1"/>
  <c r="W14" i="2"/>
  <c r="X14" i="2" s="1"/>
  <c r="AC10" i="2"/>
  <c r="AE10" i="2" s="1"/>
  <c r="P10" i="2" s="1"/>
  <c r="AC16" i="2"/>
  <c r="AE16" i="2" s="1"/>
  <c r="P16" i="2" s="1"/>
  <c r="AS43" i="2" l="1"/>
  <c r="DZ43" i="2" s="1"/>
  <c r="DZ45" i="2" s="1"/>
  <c r="AX44" i="2"/>
  <c r="AE14" i="2"/>
  <c r="P14" i="2" s="1"/>
  <c r="ED60" i="2"/>
  <c r="EB60" i="2" s="1"/>
  <c r="AE17" i="2"/>
  <c r="P17" i="2" s="1"/>
  <c r="C27" i="2"/>
  <c r="O33" i="2" s="1"/>
  <c r="ED103" i="2" a="1"/>
  <c r="ED103" i="2" s="1"/>
  <c r="EB103" i="2" s="1"/>
  <c r="ED123" i="2" a="1"/>
  <c r="ED123" i="2" s="1"/>
  <c r="EB123" i="2" s="1"/>
  <c r="EE123" i="2" s="1"/>
  <c r="ED93" i="2" a="1"/>
  <c r="ED93" i="2" s="1"/>
  <c r="EB93" i="2" s="1"/>
  <c r="EE93" i="2" s="1"/>
  <c r="ED98" i="2" a="1"/>
  <c r="ED98" i="2" s="1"/>
  <c r="EB98" i="2" s="1"/>
  <c r="ED135" i="2" a="1"/>
  <c r="ED135" i="2" s="1"/>
  <c r="EB135" i="2" s="1"/>
  <c r="EE135" i="2" s="1"/>
  <c r="ED81" i="2" a="1"/>
  <c r="ED81" i="2" s="1"/>
  <c r="EB81" i="2" s="1"/>
  <c r="EE81" i="2" s="1"/>
  <c r="ED75" i="2" a="1"/>
  <c r="ED75" i="2" s="1"/>
  <c r="EB75" i="2" s="1"/>
  <c r="EE75" i="2" s="1"/>
  <c r="ED116" i="2" a="1"/>
  <c r="ED116" i="2" s="1"/>
  <c r="EB116" i="2" s="1"/>
  <c r="EE116" i="2" s="1"/>
  <c r="ED125" i="2" a="1"/>
  <c r="ED125" i="2" s="1"/>
  <c r="EB125" i="2" s="1"/>
  <c r="EE125" i="2" s="1"/>
  <c r="ED128" i="2" a="1"/>
  <c r="ED128" i="2" s="1"/>
  <c r="EB128" i="2" s="1"/>
  <c r="EE128" i="2" s="1"/>
  <c r="ED72" i="2" a="1"/>
  <c r="ED72" i="2" s="1"/>
  <c r="EB72" i="2" s="1"/>
  <c r="EE72" i="2" s="1"/>
  <c r="ED62" i="2" a="1"/>
  <c r="ED62" i="2" s="1"/>
  <c r="EB62" i="2" s="1"/>
  <c r="EE62" i="2" s="1"/>
  <c r="ED115" i="2" a="1"/>
  <c r="ED115" i="2" s="1"/>
  <c r="EB115" i="2" s="1"/>
  <c r="BO131" i="2"/>
  <c r="ED58" i="2" a="1"/>
  <c r="ED58" i="2" s="1"/>
  <c r="EB58" i="2" s="1"/>
  <c r="EE58" i="2" s="1"/>
  <c r="ED74" i="2" a="1"/>
  <c r="ED74" i="2" s="1"/>
  <c r="EB74" i="2" s="1"/>
  <c r="ED86" i="2" a="1"/>
  <c r="ED86" i="2" s="1"/>
  <c r="EB86" i="2" s="1"/>
  <c r="ED94" i="2" a="1"/>
  <c r="ED94" i="2" s="1"/>
  <c r="EB94" i="2" s="1"/>
  <c r="EE94" i="2" s="1"/>
  <c r="ED48" i="2" a="1"/>
  <c r="ED48" i="2" s="1"/>
  <c r="EB48" i="2" s="1"/>
  <c r="ED88" i="2" a="1"/>
  <c r="ED88" i="2" s="1"/>
  <c r="EB88" i="2" s="1"/>
  <c r="EE88" i="2" s="1"/>
  <c r="ED87" i="2" a="1"/>
  <c r="ED87" i="2" s="1"/>
  <c r="EB87" i="2" s="1"/>
  <c r="EE87" i="2" s="1"/>
  <c r="ED42" i="2" a="1"/>
  <c r="ED42" i="2" s="1"/>
  <c r="EB42" i="2" s="1"/>
  <c r="EE42" i="2" s="1"/>
  <c r="ED45" i="2" a="1"/>
  <c r="ED45" i="2" s="1"/>
  <c r="EB45" i="2" s="1"/>
  <c r="ED104" i="2" a="1"/>
  <c r="ED104" i="2" s="1"/>
  <c r="EB104" i="2" s="1"/>
  <c r="EE104" i="2" s="1"/>
  <c r="ED113" i="2" a="1"/>
  <c r="ED113" i="2" s="1"/>
  <c r="EB113" i="2" s="1"/>
  <c r="EE113" i="2" s="1"/>
  <c r="ED92" i="2" a="1"/>
  <c r="ED92" i="2" s="1"/>
  <c r="EB92" i="2" s="1"/>
  <c r="EE92" i="2" s="1"/>
  <c r="ED51" i="2" a="1"/>
  <c r="ED51" i="2" s="1"/>
  <c r="EB51" i="2" s="1"/>
  <c r="EE51" i="2" s="1"/>
  <c r="ED126" i="2" a="1"/>
  <c r="ED126" i="2" s="1"/>
  <c r="EB126" i="2" s="1"/>
  <c r="ED112" i="2" a="1"/>
  <c r="ED112" i="2" s="1"/>
  <c r="EB112" i="2" s="1"/>
  <c r="ED76" i="2" a="1"/>
  <c r="ED76" i="2" s="1"/>
  <c r="EB76" i="2" s="1"/>
  <c r="EE76" i="2" s="1"/>
  <c r="ED85" i="2" a="1"/>
  <c r="ED85" i="2" s="1"/>
  <c r="EB85" i="2" s="1"/>
  <c r="EE85" i="2" s="1"/>
  <c r="ED127" i="2" a="1"/>
  <c r="ED127" i="2" s="1"/>
  <c r="EB127" i="2" s="1"/>
  <c r="EE127" i="2" s="1"/>
  <c r="ED137" i="2" a="1"/>
  <c r="ED137" i="2" s="1"/>
  <c r="EB137" i="2" s="1"/>
  <c r="EE137" i="2" s="1"/>
  <c r="ED65" i="2" a="1"/>
  <c r="ED65" i="2" s="1"/>
  <c r="EB65" i="2" s="1"/>
  <c r="EE65" i="2" s="1"/>
  <c r="ED67" i="2" a="1"/>
  <c r="ED67" i="2" s="1"/>
  <c r="EB67" i="2" s="1"/>
  <c r="EE67" i="2" s="1"/>
  <c r="ED108" i="2" a="1"/>
  <c r="ED108" i="2" s="1"/>
  <c r="EB108" i="2" s="1"/>
  <c r="ED47" i="2" a="1"/>
  <c r="ED47" i="2" s="1"/>
  <c r="EB47" i="2" s="1"/>
  <c r="EE47" i="2" s="1"/>
  <c r="ED121" i="2" a="1"/>
  <c r="ED121" i="2" s="1"/>
  <c r="EB121" i="2" s="1"/>
  <c r="ED70" i="2" a="1"/>
  <c r="ED70" i="2" s="1"/>
  <c r="EB70" i="2" s="1"/>
  <c r="EE70" i="2" s="1"/>
  <c r="ED102" i="2" a="1"/>
  <c r="ED102" i="2" s="1"/>
  <c r="EB102" i="2" s="1"/>
  <c r="EE102" i="2" s="1"/>
  <c r="AX53" i="2"/>
  <c r="AW53" i="2" s="1"/>
  <c r="AX52" i="2"/>
  <c r="AW52" i="2" s="1"/>
  <c r="AX48" i="2"/>
  <c r="AX47" i="2"/>
  <c r="AX51" i="2"/>
  <c r="AW51" i="2" s="1"/>
  <c r="AX45" i="2"/>
  <c r="AX46" i="2"/>
  <c r="AX50" i="2"/>
  <c r="AW50" i="2" s="1"/>
  <c r="AX49" i="2"/>
  <c r="AW49" i="2" s="1"/>
  <c r="ED105" i="2" a="1"/>
  <c r="ED105" i="2" s="1"/>
  <c r="EB105" i="2" s="1"/>
  <c r="EE105" i="2" s="1"/>
  <c r="ED119" i="2" a="1"/>
  <c r="ED119" i="2" s="1"/>
  <c r="EB119" i="2" s="1"/>
  <c r="EE119" i="2" s="1"/>
  <c r="ED107" i="2" a="1"/>
  <c r="ED107" i="2" s="1"/>
  <c r="EB107" i="2" s="1"/>
  <c r="EE107" i="2" s="1"/>
  <c r="ED54" i="2" a="1"/>
  <c r="ED54" i="2" s="1"/>
  <c r="EB54" i="2" s="1"/>
  <c r="ED78" i="2" a="1"/>
  <c r="ED78" i="2" s="1"/>
  <c r="EB78" i="2" s="1"/>
  <c r="EE78" i="2" s="1"/>
  <c r="ED111" i="2" a="1"/>
  <c r="ED111" i="2" s="1"/>
  <c r="EB111" i="2" s="1"/>
  <c r="EE111" i="2" s="1"/>
  <c r="ED134" i="2" a="1"/>
  <c r="ED134" i="2" s="1"/>
  <c r="EB134" i="2" s="1"/>
  <c r="EE134" i="2" s="1"/>
  <c r="ED114" i="2" a="1"/>
  <c r="ED114" i="2" s="1"/>
  <c r="EB114" i="2" s="1"/>
  <c r="EE114" i="2" s="1"/>
  <c r="ED138" i="2" a="1"/>
  <c r="ED138" i="2" s="1"/>
  <c r="EB138" i="2" s="1"/>
  <c r="EE138" i="2" s="1"/>
  <c r="ED117" i="2" a="1"/>
  <c r="ED117" i="2" s="1"/>
  <c r="EB117" i="2" s="1"/>
  <c r="EE117" i="2" s="1"/>
  <c r="ED96" i="2" a="1"/>
  <c r="ED96" i="2" s="1"/>
  <c r="EB96" i="2" s="1"/>
  <c r="ED83" i="2" a="1"/>
  <c r="ED83" i="2" s="1"/>
  <c r="EB83" i="2" s="1"/>
  <c r="EE83" i="2" s="1"/>
  <c r="ED109" i="2" a="1"/>
  <c r="ED109" i="2" s="1"/>
  <c r="EB109" i="2" s="1"/>
  <c r="ED136" i="2" a="1"/>
  <c r="ED136" i="2" s="1"/>
  <c r="EB136" i="2" s="1"/>
  <c r="EE136" i="2" s="1"/>
  <c r="ED73" i="2" a="1"/>
  <c r="ED73" i="2" s="1"/>
  <c r="EB73" i="2" s="1"/>
  <c r="EE73" i="2" s="1"/>
  <c r="ED68" i="2" a="1"/>
  <c r="ED68" i="2" s="1"/>
  <c r="EB68" i="2" s="1"/>
  <c r="EE68" i="2" s="1"/>
  <c r="ED77" i="2" a="1"/>
  <c r="ED77" i="2" s="1"/>
  <c r="EB77" i="2" s="1"/>
  <c r="EE77" i="2" s="1"/>
  <c r="ED46" i="2" a="1"/>
  <c r="ED46" i="2" s="1"/>
  <c r="EB46" i="2" s="1"/>
  <c r="EE46" i="2" s="1"/>
  <c r="ED90" i="2" a="1"/>
  <c r="ED90" i="2" s="1"/>
  <c r="EB90" i="2" s="1"/>
  <c r="EE90" i="2" s="1"/>
  <c r="ED49" i="2" a="1"/>
  <c r="ED49" i="2" s="1"/>
  <c r="EB49" i="2" s="1"/>
  <c r="EE49" i="2" s="1"/>
  <c r="ED59" i="2" a="1"/>
  <c r="ED59" i="2" s="1"/>
  <c r="EB59" i="2" s="1"/>
  <c r="EE59" i="2" s="1"/>
  <c r="ED118" i="2" a="1"/>
  <c r="ED118" i="2" s="1"/>
  <c r="EB118" i="2" s="1"/>
  <c r="EE118" i="2" s="1"/>
  <c r="ED56" i="2" a="1"/>
  <c r="ED56" i="2" s="1"/>
  <c r="EB56" i="2" s="1"/>
  <c r="EE56" i="2" s="1"/>
  <c r="ED101" i="2" a="1"/>
  <c r="ED101" i="2" s="1"/>
  <c r="EB101" i="2" s="1"/>
  <c r="EE101" i="2" s="1"/>
  <c r="AY66" i="2"/>
  <c r="AW44" i="2"/>
  <c r="ED66" i="2" a="1"/>
  <c r="ED66" i="2" s="1"/>
  <c r="EB66" i="2" s="1"/>
  <c r="EE66" i="2" s="1"/>
  <c r="ED80" i="2" a="1"/>
  <c r="ED80" i="2" s="1"/>
  <c r="EB80" i="2" s="1"/>
  <c r="EE80" i="2" s="1"/>
  <c r="ED129" i="2" a="1"/>
  <c r="ED129" i="2" s="1"/>
  <c r="EB129" i="2" s="1"/>
  <c r="EE129" i="2" s="1"/>
  <c r="ED99" i="2" a="1"/>
  <c r="ED99" i="2" s="1"/>
  <c r="EB99" i="2" s="1"/>
  <c r="EE99" i="2" s="1"/>
  <c r="ED139" i="2" a="1"/>
  <c r="ED139" i="2" s="1"/>
  <c r="EB139" i="2" s="1"/>
  <c r="EE139" i="2" s="1"/>
  <c r="ED61" i="2" a="1"/>
  <c r="ED61" i="2" s="1"/>
  <c r="EB61" i="2" s="1"/>
  <c r="EE61" i="2" s="1"/>
  <c r="ED95" i="2" a="1"/>
  <c r="ED95" i="2" s="1"/>
  <c r="EB95" i="2" s="1"/>
  <c r="EE95" i="2" s="1"/>
  <c r="ED71" i="2" a="1"/>
  <c r="ED71" i="2" s="1"/>
  <c r="EB71" i="2" s="1"/>
  <c r="ED122" i="2" a="1"/>
  <c r="ED122" i="2" s="1"/>
  <c r="EB122" i="2" s="1"/>
  <c r="EE122" i="2" s="1"/>
  <c r="ED100" i="2" a="1"/>
  <c r="ED100" i="2" s="1"/>
  <c r="EB100" i="2" s="1"/>
  <c r="EE100" i="2" s="1"/>
  <c r="ED63" i="2" a="1"/>
  <c r="ED63" i="2" s="1"/>
  <c r="EB63" i="2" s="1"/>
  <c r="EE63" i="2" s="1"/>
  <c r="ED133" i="2" a="1"/>
  <c r="ED133" i="2" s="1"/>
  <c r="EB133" i="2" s="1"/>
  <c r="EE133" i="2" s="1"/>
  <c r="ED84" i="2" a="1"/>
  <c r="ED84" i="2" s="1"/>
  <c r="EB84" i="2" s="1"/>
  <c r="EE84" i="2" s="1"/>
  <c r="ED55" i="2" a="1"/>
  <c r="ED55" i="2" s="1"/>
  <c r="EB55" i="2" s="1"/>
  <c r="ED57" i="2" a="1"/>
  <c r="ED57" i="2" s="1"/>
  <c r="EB57" i="2" s="1"/>
  <c r="EE57" i="2" s="1"/>
  <c r="ED120" i="2" a="1"/>
  <c r="ED120" i="2" s="1"/>
  <c r="EB120" i="2" s="1"/>
  <c r="EE120" i="2" s="1"/>
  <c r="ED52" i="2" a="1"/>
  <c r="ED52" i="2" s="1"/>
  <c r="EB52" i="2" s="1"/>
  <c r="EE52" i="2" s="1"/>
  <c r="ED131" i="2" a="1"/>
  <c r="ED131" i="2" s="1"/>
  <c r="EB131" i="2" s="1"/>
  <c r="EE131" i="2" s="1"/>
  <c r="ED140" i="2" a="1"/>
  <c r="ED140" i="2" s="1"/>
  <c r="EB140" i="2" s="1"/>
  <c r="ED89" i="2" a="1"/>
  <c r="ED89" i="2" s="1"/>
  <c r="EB89" i="2" s="1"/>
  <c r="EE89" i="2" s="1"/>
  <c r="ED82" i="2" a="1"/>
  <c r="ED82" i="2" s="1"/>
  <c r="EB82" i="2" s="1"/>
  <c r="EE82" i="2" s="1"/>
  <c r="ED130" i="2" a="1"/>
  <c r="ED130" i="2" s="1"/>
  <c r="EB130" i="2" s="1"/>
  <c r="EE130" i="2" s="1"/>
  <c r="ED132" i="2" a="1"/>
  <c r="ED132" i="2" s="1"/>
  <c r="EB132" i="2" s="1"/>
  <c r="EE132" i="2" s="1"/>
  <c r="ED124" i="2" a="1"/>
  <c r="ED124" i="2" s="1"/>
  <c r="EB124" i="2" s="1"/>
  <c r="EE124" i="2" s="1"/>
  <c r="ED50" i="2" a="1"/>
  <c r="ED50" i="2" s="1"/>
  <c r="EB50" i="2" s="1"/>
  <c r="EE50" i="2" s="1"/>
  <c r="ED110" i="2" a="1"/>
  <c r="ED110" i="2" s="1"/>
  <c r="EB110" i="2" s="1"/>
  <c r="ED64" i="2" a="1"/>
  <c r="ED64" i="2" s="1"/>
  <c r="EB64" i="2" s="1"/>
  <c r="EE64" i="2" s="1"/>
  <c r="ED97" i="2" a="1"/>
  <c r="ED97" i="2" s="1"/>
  <c r="EB97" i="2" s="1"/>
  <c r="EE97" i="2" s="1"/>
  <c r="ED91" i="2" a="1"/>
  <c r="ED91" i="2" s="1"/>
  <c r="EB91" i="2" s="1"/>
  <c r="EE91" i="2" s="1"/>
  <c r="ED44" i="2" a="1"/>
  <c r="ED44" i="2" s="1"/>
  <c r="EB44" i="2" s="1"/>
  <c r="EE44" i="2" s="1"/>
  <c r="ED53" i="2" a="1"/>
  <c r="ED53" i="2" s="1"/>
  <c r="EB53" i="2" s="1"/>
  <c r="EE53" i="2" s="1"/>
  <c r="ED79" i="2" a="1"/>
  <c r="ED79" i="2" s="1"/>
  <c r="EB79" i="2" s="1"/>
  <c r="EE79" i="2" s="1"/>
  <c r="ED106" i="2" a="1"/>
  <c r="ED106" i="2" s="1"/>
  <c r="EB106" i="2" s="1"/>
  <c r="EE106" i="2" s="1"/>
  <c r="ED43" i="2" a="1"/>
  <c r="ED43" i="2" s="1"/>
  <c r="EB43" i="2" s="1"/>
  <c r="EE43" i="2" s="1"/>
  <c r="ED69" i="2" a="1"/>
  <c r="ED69" i="2" s="1"/>
  <c r="EB69" i="2" s="1"/>
  <c r="AS40" i="2" l="1"/>
  <c r="DZ44" i="2"/>
  <c r="AS41" i="2"/>
  <c r="F31" i="2" s="1"/>
  <c r="DZ46" i="2"/>
  <c r="EE45" i="2"/>
  <c r="AY67" i="2"/>
  <c r="BO132" i="2"/>
  <c r="BA44" i="2"/>
  <c r="BB44" i="2" s="1"/>
  <c r="AW45" i="2"/>
  <c r="EE74" i="2"/>
  <c r="G1" i="2" l="1"/>
  <c r="O32" i="2"/>
  <c r="P33" i="2" s="1"/>
  <c r="AS39" i="2"/>
  <c r="EE48" i="2"/>
  <c r="EE54" i="2"/>
  <c r="EE55" i="2" s="1"/>
  <c r="BO133" i="2"/>
  <c r="AY68" i="2"/>
  <c r="BA45" i="2"/>
  <c r="BB45" i="2" s="1"/>
  <c r="EE86" i="2"/>
  <c r="AX55" i="2"/>
  <c r="AW46" i="2"/>
  <c r="AR50" i="2" l="1"/>
  <c r="M24" i="2"/>
  <c r="EE60" i="2"/>
  <c r="AW47" i="2"/>
  <c r="BA47" i="2" s="1"/>
  <c r="BB47" i="2" s="1"/>
  <c r="BO134" i="2"/>
  <c r="BA46" i="2"/>
  <c r="BB46" i="2" s="1"/>
  <c r="AY69" i="2"/>
  <c r="AW48" i="2" l="1"/>
  <c r="AW55" i="2" s="1"/>
  <c r="BA48" i="2" s="1"/>
  <c r="BB48" i="2" s="1"/>
  <c r="EE69" i="2"/>
  <c r="EE109" i="2"/>
  <c r="EE96" i="2"/>
  <c r="EE112" i="2"/>
  <c r="BO135" i="2"/>
  <c r="EE98" i="2" l="1"/>
  <c r="AX58" i="2" s="1"/>
  <c r="EE71" i="2"/>
  <c r="AX56" i="2"/>
  <c r="AW56" i="2" s="1"/>
  <c r="EE115" i="2"/>
  <c r="EE121" i="2" s="1"/>
  <c r="EE140" i="2"/>
  <c r="BA49" i="2"/>
  <c r="BB49" i="2" s="1"/>
  <c r="BO136" i="2"/>
  <c r="EE103" i="2" l="1"/>
  <c r="BA50" i="2"/>
  <c r="BB50" i="2" s="1"/>
  <c r="BO137" i="2"/>
  <c r="EE108" i="2" l="1"/>
  <c r="AX59" i="2"/>
  <c r="BO138" i="2"/>
  <c r="AX57" i="2" l="1"/>
  <c r="EE110" i="2"/>
  <c r="AX60" i="2"/>
  <c r="AX61" i="2"/>
  <c r="BO139" i="2"/>
  <c r="EE126" i="2" l="1"/>
  <c r="AW57" i="2"/>
  <c r="BO140" i="2"/>
  <c r="AX66" i="2" l="1"/>
  <c r="AW66" i="2" s="1"/>
  <c r="AX65" i="2"/>
  <c r="AW65" i="2" s="1"/>
  <c r="AX63" i="2"/>
  <c r="AW63" i="2" s="1"/>
  <c r="AX67" i="2"/>
  <c r="AW67" i="2" s="1"/>
  <c r="AX69" i="2"/>
  <c r="AW69" i="2" s="1"/>
  <c r="AX68" i="2"/>
  <c r="AW68" i="2" s="1"/>
  <c r="AX62" i="2"/>
  <c r="AX64" i="2"/>
  <c r="AW64" i="2" s="1"/>
  <c r="AW58" i="2"/>
  <c r="AW59" i="2" s="1"/>
  <c r="BA51" i="2"/>
  <c r="BB51" i="2" s="1"/>
  <c r="BO141" i="2"/>
  <c r="AW60" i="2" l="1"/>
  <c r="Q16" i="2"/>
  <c r="R16" i="2" s="1"/>
  <c r="Q15" i="2"/>
  <c r="R15" i="2" s="1"/>
  <c r="Q23" i="2"/>
  <c r="R23" i="2" s="1"/>
  <c r="Q10" i="2"/>
  <c r="R10" i="2" s="1"/>
  <c r="Q11" i="2"/>
  <c r="R11" i="2" s="1"/>
  <c r="Q18" i="2"/>
  <c r="R18" i="2" s="1"/>
  <c r="Q12" i="2"/>
  <c r="R12" i="2" s="1"/>
  <c r="Q8" i="2"/>
  <c r="R8" i="2" s="1"/>
  <c r="Q13" i="2"/>
  <c r="R13" i="2" s="1"/>
  <c r="Q21" i="2"/>
  <c r="R21" i="2" s="1"/>
  <c r="Q9" i="2"/>
  <c r="R9" i="2" s="1"/>
  <c r="Q20" i="2"/>
  <c r="R20" i="2" s="1"/>
  <c r="Q17" i="2"/>
  <c r="R17" i="2" s="1"/>
  <c r="Q22" i="2"/>
  <c r="R22" i="2" s="1"/>
  <c r="Q14" i="2"/>
  <c r="R14" i="2" s="1"/>
  <c r="Q19" i="2"/>
  <c r="R19" i="2" s="1"/>
  <c r="AW61" i="2"/>
  <c r="BA55" i="2" s="1"/>
  <c r="BB55" i="2" s="1"/>
  <c r="BA54" i="2"/>
  <c r="BB54" i="2" s="1"/>
  <c r="BA53" i="2"/>
  <c r="BB53" i="2" s="1"/>
  <c r="BA52" i="2"/>
  <c r="BB52" i="2" s="1"/>
  <c r="BO142" i="2"/>
  <c r="K14" i="2" l="1"/>
  <c r="I14" i="2"/>
  <c r="H14" i="2"/>
  <c r="J14" i="2"/>
  <c r="BV43" i="2"/>
  <c r="F14" i="2"/>
  <c r="G14" i="2"/>
  <c r="I12" i="2"/>
  <c r="G12" i="2"/>
  <c r="H12" i="2"/>
  <c r="J12" i="2"/>
  <c r="BT43" i="2"/>
  <c r="F12" i="2"/>
  <c r="K12" i="2"/>
  <c r="CD43" i="2"/>
  <c r="J22" i="2"/>
  <c r="K22" i="2"/>
  <c r="F22" i="2"/>
  <c r="I22" i="2"/>
  <c r="H22" i="2"/>
  <c r="G22" i="2"/>
  <c r="J18" i="2"/>
  <c r="K18" i="2"/>
  <c r="H18" i="2"/>
  <c r="BZ43" i="2"/>
  <c r="F18" i="2"/>
  <c r="G18" i="2"/>
  <c r="I18" i="2"/>
  <c r="H17" i="2"/>
  <c r="G17" i="2"/>
  <c r="K17" i="2"/>
  <c r="BY43" i="2"/>
  <c r="I17" i="2"/>
  <c r="F17" i="2"/>
  <c r="J17" i="2"/>
  <c r="BS43" i="2"/>
  <c r="I11" i="2"/>
  <c r="K11" i="2"/>
  <c r="H11" i="2"/>
  <c r="J11" i="2"/>
  <c r="G11" i="2"/>
  <c r="F11" i="2"/>
  <c r="H20" i="2"/>
  <c r="I20" i="2"/>
  <c r="F20" i="2"/>
  <c r="J20" i="2"/>
  <c r="CB43" i="2"/>
  <c r="K20" i="2"/>
  <c r="G20" i="2"/>
  <c r="J10" i="2"/>
  <c r="I10" i="2"/>
  <c r="F10" i="2"/>
  <c r="G10" i="2"/>
  <c r="BR43" i="2"/>
  <c r="K10" i="2"/>
  <c r="H10" i="2"/>
  <c r="BQ43" i="2"/>
  <c r="I9" i="2"/>
  <c r="G9" i="2"/>
  <c r="K9" i="2"/>
  <c r="F9" i="2"/>
  <c r="J9" i="2"/>
  <c r="H9" i="2"/>
  <c r="F23" i="2"/>
  <c r="K23" i="2"/>
  <c r="J23" i="2"/>
  <c r="G23" i="2"/>
  <c r="H23" i="2"/>
  <c r="I23" i="2"/>
  <c r="CE43" i="2"/>
  <c r="F21" i="2"/>
  <c r="J21" i="2"/>
  <c r="G21" i="2"/>
  <c r="CC43" i="2"/>
  <c r="H21" i="2"/>
  <c r="K21" i="2"/>
  <c r="I21" i="2"/>
  <c r="K15" i="2"/>
  <c r="F15" i="2"/>
  <c r="G15" i="2"/>
  <c r="BW43" i="2"/>
  <c r="J15" i="2"/>
  <c r="I15" i="2"/>
  <c r="H15" i="2"/>
  <c r="I13" i="2"/>
  <c r="G13" i="2"/>
  <c r="K13" i="2"/>
  <c r="H13" i="2"/>
  <c r="J13" i="2"/>
  <c r="F13" i="2"/>
  <c r="BU43" i="2"/>
  <c r="G16" i="2"/>
  <c r="J16" i="2"/>
  <c r="K16" i="2"/>
  <c r="BX43" i="2"/>
  <c r="H16" i="2"/>
  <c r="I16" i="2"/>
  <c r="F16" i="2"/>
  <c r="J19" i="2"/>
  <c r="F19" i="2"/>
  <c r="I19" i="2"/>
  <c r="CA43" i="2"/>
  <c r="H19" i="2"/>
  <c r="G19" i="2"/>
  <c r="K19" i="2"/>
  <c r="BP43" i="2"/>
  <c r="AS45" i="2"/>
  <c r="C24" i="2" s="1"/>
  <c r="AS38" i="2"/>
  <c r="C25" i="2" s="1"/>
  <c r="E8" i="2"/>
  <c r="AC8" i="2" s="1"/>
  <c r="AE8" i="2" s="1"/>
  <c r="P8" i="2" s="1"/>
  <c r="S8" i="2"/>
  <c r="BP42" i="2" s="1"/>
  <c r="CM42" i="2" s="1"/>
  <c r="AW62" i="2"/>
  <c r="BA68" i="2" s="1"/>
  <c r="BB68" i="2" s="1"/>
  <c r="BO143" i="2"/>
  <c r="BA58" i="2" l="1"/>
  <c r="BB58" i="2" s="1"/>
  <c r="BA62" i="2"/>
  <c r="BB62" i="2" s="1"/>
  <c r="H8" i="2"/>
  <c r="K8" i="2"/>
  <c r="G8" i="2"/>
  <c r="I8" i="2"/>
  <c r="F8" i="2"/>
  <c r="O31" i="2" s="1"/>
  <c r="P31" i="2" s="1"/>
  <c r="J8" i="2"/>
  <c r="DB43" i="2"/>
  <c r="DB44" i="2" s="1"/>
  <c r="CE44" i="2"/>
  <c r="BR44" i="2"/>
  <c r="CO43" i="2"/>
  <c r="CO44" i="2" s="1"/>
  <c r="CZ43" i="2"/>
  <c r="CZ44" i="2" s="1"/>
  <c r="CC44" i="2"/>
  <c r="BS44" i="2"/>
  <c r="CP43" i="2"/>
  <c r="CP44" i="2" s="1"/>
  <c r="CT43" i="2"/>
  <c r="CT44" i="2" s="1"/>
  <c r="BW44" i="2"/>
  <c r="CS43" i="2"/>
  <c r="CS44" i="2" s="1"/>
  <c r="BV44" i="2"/>
  <c r="CR43" i="2"/>
  <c r="CR44" i="2" s="1"/>
  <c r="BU44" i="2"/>
  <c r="CX43" i="2"/>
  <c r="CX44" i="2" s="1"/>
  <c r="CA44" i="2"/>
  <c r="CU43" i="2"/>
  <c r="CU44" i="2" s="1"/>
  <c r="BX44" i="2"/>
  <c r="BT44" i="2"/>
  <c r="CQ43" i="2"/>
  <c r="CQ44" i="2" s="1"/>
  <c r="BA57" i="2"/>
  <c r="BB57" i="2" s="1"/>
  <c r="BA63" i="2"/>
  <c r="BB63" i="2" s="1"/>
  <c r="BA60" i="2"/>
  <c r="BB60" i="2" s="1"/>
  <c r="BA61" i="2"/>
  <c r="BB61" i="2" s="1"/>
  <c r="BA59" i="2"/>
  <c r="BB59" i="2" s="1"/>
  <c r="BA56" i="2"/>
  <c r="BB56" i="2" s="1"/>
  <c r="BA65" i="2"/>
  <c r="BB65" i="2" s="1"/>
  <c r="CN43" i="2"/>
  <c r="CN44" i="2" s="1"/>
  <c r="BQ44" i="2"/>
  <c r="BZ44" i="2"/>
  <c r="CW43" i="2"/>
  <c r="CW44" i="2" s="1"/>
  <c r="CM43" i="2"/>
  <c r="CM44" i="2" s="1"/>
  <c r="CM50" i="2" s="1"/>
  <c r="CM51" i="2" s="1"/>
  <c r="BP44" i="2"/>
  <c r="BA67" i="2"/>
  <c r="BB67" i="2" s="1"/>
  <c r="CV43" i="2"/>
  <c r="CV44" i="2" s="1"/>
  <c r="BY44" i="2"/>
  <c r="BA66" i="2"/>
  <c r="BB66" i="2" s="1"/>
  <c r="BA64" i="2"/>
  <c r="BB64" i="2" s="1"/>
  <c r="CY43" i="2"/>
  <c r="CY44" i="2" s="1"/>
  <c r="CB44" i="2"/>
  <c r="DA43" i="2"/>
  <c r="DA44" i="2" s="1"/>
  <c r="CD44" i="2"/>
  <c r="BO144" i="2"/>
  <c r="CY75" i="2" l="1"/>
  <c r="CY68" i="2"/>
  <c r="CY94" i="2"/>
  <c r="CY65" i="2"/>
  <c r="CY67" i="2"/>
  <c r="CY73" i="2"/>
  <c r="CY49" i="2"/>
  <c r="CY57" i="2"/>
  <c r="CY56" i="2"/>
  <c r="CY50" i="2"/>
  <c r="CY48" i="2"/>
  <c r="CY78" i="2"/>
  <c r="CY92" i="2"/>
  <c r="CY53" i="2"/>
  <c r="CY54" i="2"/>
  <c r="CY90" i="2"/>
  <c r="CY62" i="2"/>
  <c r="CY86" i="2"/>
  <c r="CY47" i="2"/>
  <c r="CY63" i="2"/>
  <c r="CY58" i="2"/>
  <c r="CY80" i="2"/>
  <c r="CY60" i="2"/>
  <c r="CY81" i="2"/>
  <c r="CY88" i="2"/>
  <c r="CY46" i="2"/>
  <c r="CY79" i="2"/>
  <c r="CY83" i="2"/>
  <c r="CY59" i="2"/>
  <c r="CY74" i="2"/>
  <c r="CY96" i="2"/>
  <c r="CY61" i="2"/>
  <c r="CY64" i="2"/>
  <c r="CY95" i="2"/>
  <c r="CY82" i="2"/>
  <c r="CY71" i="2"/>
  <c r="CY76" i="2"/>
  <c r="CY77" i="2"/>
  <c r="CY89" i="2"/>
  <c r="CY70" i="2"/>
  <c r="CY93" i="2"/>
  <c r="CY91" i="2"/>
  <c r="CY84" i="2"/>
  <c r="CY52" i="2"/>
  <c r="CY55" i="2"/>
  <c r="CY85" i="2"/>
  <c r="CY66" i="2"/>
  <c r="CY69" i="2"/>
  <c r="CY51" i="2"/>
  <c r="CY87" i="2"/>
  <c r="CY72" i="2"/>
  <c r="CW81" i="2"/>
  <c r="CW85" i="2"/>
  <c r="CW59" i="2"/>
  <c r="CW61" i="2"/>
  <c r="CW55" i="2"/>
  <c r="CW88" i="2"/>
  <c r="CW70" i="2"/>
  <c r="CW82" i="2"/>
  <c r="CW49" i="2"/>
  <c r="CW77" i="2"/>
  <c r="CW83" i="2"/>
  <c r="CW66" i="2"/>
  <c r="CW53" i="2"/>
  <c r="CW58" i="2"/>
  <c r="CW64" i="2"/>
  <c r="CW80" i="2"/>
  <c r="CW87" i="2"/>
  <c r="CW92" i="2"/>
  <c r="CW86" i="2"/>
  <c r="CW60" i="2"/>
  <c r="CW46" i="2"/>
  <c r="CW56" i="2"/>
  <c r="CW65" i="2"/>
  <c r="CW71" i="2"/>
  <c r="CW93" i="2"/>
  <c r="CW96" i="2"/>
  <c r="CW63" i="2"/>
  <c r="CW84" i="2"/>
  <c r="CW90" i="2"/>
  <c r="CW67" i="2"/>
  <c r="CW50" i="2"/>
  <c r="CW48" i="2"/>
  <c r="CW68" i="2"/>
  <c r="CW78" i="2"/>
  <c r="CW52" i="2"/>
  <c r="CW69" i="2"/>
  <c r="CW57" i="2"/>
  <c r="CW73" i="2"/>
  <c r="CW72" i="2"/>
  <c r="CW76" i="2"/>
  <c r="CW95" i="2"/>
  <c r="CW47" i="2"/>
  <c r="CW54" i="2"/>
  <c r="CW51" i="2"/>
  <c r="CW74" i="2"/>
  <c r="CW91" i="2"/>
  <c r="CW79" i="2"/>
  <c r="CW89" i="2"/>
  <c r="CW62" i="2"/>
  <c r="CW94" i="2"/>
  <c r="CW75" i="2"/>
  <c r="CX77" i="2"/>
  <c r="CX53" i="2"/>
  <c r="CX70" i="2"/>
  <c r="CX57" i="2"/>
  <c r="CX72" i="2"/>
  <c r="CX52" i="2"/>
  <c r="CX86" i="2"/>
  <c r="CX55" i="2"/>
  <c r="CX48" i="2"/>
  <c r="CX59" i="2"/>
  <c r="CX46" i="2"/>
  <c r="CX73" i="2"/>
  <c r="CX80" i="2"/>
  <c r="CX50" i="2"/>
  <c r="CX58" i="2"/>
  <c r="CX68" i="2"/>
  <c r="CX92" i="2"/>
  <c r="CX88" i="2"/>
  <c r="CX93" i="2"/>
  <c r="CX51" i="2"/>
  <c r="CX63" i="2"/>
  <c r="CX76" i="2"/>
  <c r="CX85" i="2"/>
  <c r="CX83" i="2"/>
  <c r="CX96" i="2"/>
  <c r="CX61" i="2"/>
  <c r="CX78" i="2"/>
  <c r="CX82" i="2"/>
  <c r="CX74" i="2"/>
  <c r="CX84" i="2"/>
  <c r="CX87" i="2"/>
  <c r="CX56" i="2"/>
  <c r="CX75" i="2"/>
  <c r="CX89" i="2"/>
  <c r="CX95" i="2"/>
  <c r="CX90" i="2"/>
  <c r="CX65" i="2"/>
  <c r="CX91" i="2"/>
  <c r="CX54" i="2"/>
  <c r="CX81" i="2"/>
  <c r="CX60" i="2"/>
  <c r="CX64" i="2"/>
  <c r="CX67" i="2"/>
  <c r="CX71" i="2"/>
  <c r="CX69" i="2"/>
  <c r="CX94" i="2"/>
  <c r="CX49" i="2"/>
  <c r="CX47" i="2"/>
  <c r="CX62" i="2"/>
  <c r="CX79" i="2"/>
  <c r="CX66" i="2"/>
  <c r="BS92" i="2"/>
  <c r="BS93" i="2"/>
  <c r="BS51" i="2"/>
  <c r="BS82" i="2"/>
  <c r="BS48" i="2"/>
  <c r="BS79" i="2"/>
  <c r="BS80" i="2"/>
  <c r="BS60" i="2"/>
  <c r="BS85" i="2"/>
  <c r="BS57" i="2"/>
  <c r="BS94" i="2"/>
  <c r="BS61" i="2"/>
  <c r="BS52" i="2"/>
  <c r="BS88" i="2"/>
  <c r="BS96" i="2"/>
  <c r="BS67" i="2"/>
  <c r="BS83" i="2"/>
  <c r="BS73" i="2"/>
  <c r="BS54" i="2"/>
  <c r="BS56" i="2"/>
  <c r="BS59" i="2"/>
  <c r="BS69" i="2"/>
  <c r="BS86" i="2"/>
  <c r="BS66" i="2"/>
  <c r="BS72" i="2"/>
  <c r="BS62" i="2"/>
  <c r="BS70" i="2"/>
  <c r="BS55" i="2"/>
  <c r="BS75" i="2"/>
  <c r="BS46" i="2"/>
  <c r="BS81" i="2"/>
  <c r="BS58" i="2"/>
  <c r="BS63" i="2"/>
  <c r="BS47" i="2"/>
  <c r="BS84" i="2"/>
  <c r="BS53" i="2"/>
  <c r="BS76" i="2"/>
  <c r="BS65" i="2"/>
  <c r="BS95" i="2"/>
  <c r="BS90" i="2"/>
  <c r="BS77" i="2"/>
  <c r="BS68" i="2"/>
  <c r="BS74" i="2"/>
  <c r="BS87" i="2"/>
  <c r="BS64" i="2"/>
  <c r="BS50" i="2"/>
  <c r="BS91" i="2"/>
  <c r="BS78" i="2"/>
  <c r="BS49" i="2"/>
  <c r="BS89" i="2"/>
  <c r="BS71" i="2"/>
  <c r="BU70" i="2"/>
  <c r="BU64" i="2"/>
  <c r="BU93" i="2"/>
  <c r="BU56" i="2"/>
  <c r="BU52" i="2"/>
  <c r="BU80" i="2"/>
  <c r="BU73" i="2"/>
  <c r="BU54" i="2"/>
  <c r="BU71" i="2"/>
  <c r="BU47" i="2"/>
  <c r="BU88" i="2"/>
  <c r="BU74" i="2"/>
  <c r="BU49" i="2"/>
  <c r="BU48" i="2"/>
  <c r="BU89" i="2"/>
  <c r="BU95" i="2"/>
  <c r="BU83" i="2"/>
  <c r="BU60" i="2"/>
  <c r="BU84" i="2"/>
  <c r="BU75" i="2"/>
  <c r="BU66" i="2"/>
  <c r="BU50" i="2"/>
  <c r="BU59" i="2"/>
  <c r="BU46" i="2"/>
  <c r="BU51" i="2"/>
  <c r="BU76" i="2"/>
  <c r="BU57" i="2"/>
  <c r="BU53" i="2"/>
  <c r="BU68" i="2"/>
  <c r="BU77" i="2"/>
  <c r="BU63" i="2"/>
  <c r="BU65" i="2"/>
  <c r="BU92" i="2"/>
  <c r="BU87" i="2"/>
  <c r="BU72" i="2"/>
  <c r="BU58" i="2"/>
  <c r="BU55" i="2"/>
  <c r="BU96" i="2"/>
  <c r="BU90" i="2"/>
  <c r="BU81" i="2"/>
  <c r="BU67" i="2"/>
  <c r="BU61" i="2"/>
  <c r="BU94" i="2"/>
  <c r="BU85" i="2"/>
  <c r="BU62" i="2"/>
  <c r="BU78" i="2"/>
  <c r="BU86" i="2"/>
  <c r="BU69" i="2"/>
  <c r="BU79" i="2"/>
  <c r="BU82" i="2"/>
  <c r="BU91" i="2"/>
  <c r="CC82" i="2"/>
  <c r="CC86" i="2"/>
  <c r="CC93" i="2"/>
  <c r="CC64" i="2"/>
  <c r="CC70" i="2"/>
  <c r="CC58" i="2"/>
  <c r="CC94" i="2"/>
  <c r="CC89" i="2"/>
  <c r="CC73" i="2"/>
  <c r="CC91" i="2"/>
  <c r="CC83" i="2"/>
  <c r="CC47" i="2"/>
  <c r="CC71" i="2"/>
  <c r="CC67" i="2"/>
  <c r="CC53" i="2"/>
  <c r="CC57" i="2"/>
  <c r="CC63" i="2"/>
  <c r="CC96" i="2"/>
  <c r="CC62" i="2"/>
  <c r="CC77" i="2"/>
  <c r="CC46" i="2"/>
  <c r="CC50" i="2"/>
  <c r="CC87" i="2"/>
  <c r="CC92" i="2"/>
  <c r="CC52" i="2"/>
  <c r="CC88" i="2"/>
  <c r="CC84" i="2"/>
  <c r="CC66" i="2"/>
  <c r="CC55" i="2"/>
  <c r="CC56" i="2"/>
  <c r="CC65" i="2"/>
  <c r="CC48" i="2"/>
  <c r="CC90" i="2"/>
  <c r="CC95" i="2"/>
  <c r="CC60" i="2"/>
  <c r="CC72" i="2"/>
  <c r="CC78" i="2"/>
  <c r="CC76" i="2"/>
  <c r="CC85" i="2"/>
  <c r="CC51" i="2"/>
  <c r="CC49" i="2"/>
  <c r="CC61" i="2"/>
  <c r="CC79" i="2"/>
  <c r="CC75" i="2"/>
  <c r="CC59" i="2"/>
  <c r="CC74" i="2"/>
  <c r="CC80" i="2"/>
  <c r="CC69" i="2"/>
  <c r="CC81" i="2"/>
  <c r="CC54" i="2"/>
  <c r="CC68" i="2"/>
  <c r="CZ74" i="2"/>
  <c r="CZ72" i="2"/>
  <c r="CZ58" i="2"/>
  <c r="CZ48" i="2"/>
  <c r="CZ96" i="2"/>
  <c r="CZ60" i="2"/>
  <c r="CZ52" i="2"/>
  <c r="CZ89" i="2"/>
  <c r="CZ94" i="2"/>
  <c r="CZ51" i="2"/>
  <c r="CZ76" i="2"/>
  <c r="CZ62" i="2"/>
  <c r="CZ81" i="2"/>
  <c r="CZ77" i="2"/>
  <c r="CZ47" i="2"/>
  <c r="CZ49" i="2"/>
  <c r="CZ93" i="2"/>
  <c r="CZ56" i="2"/>
  <c r="CZ46" i="2"/>
  <c r="CZ86" i="2"/>
  <c r="CZ79" i="2"/>
  <c r="CZ80" i="2"/>
  <c r="CZ84" i="2"/>
  <c r="CZ53" i="2"/>
  <c r="CZ73" i="2"/>
  <c r="CZ70" i="2"/>
  <c r="CZ65" i="2"/>
  <c r="CZ95" i="2"/>
  <c r="CZ55" i="2"/>
  <c r="CZ68" i="2"/>
  <c r="CZ92" i="2"/>
  <c r="CZ85" i="2"/>
  <c r="CZ59" i="2"/>
  <c r="CZ54" i="2"/>
  <c r="CZ66" i="2"/>
  <c r="CZ57" i="2"/>
  <c r="CZ64" i="2"/>
  <c r="CZ87" i="2"/>
  <c r="CZ63" i="2"/>
  <c r="CZ83" i="2"/>
  <c r="CZ88" i="2"/>
  <c r="CZ90" i="2"/>
  <c r="CZ67" i="2"/>
  <c r="CZ61" i="2"/>
  <c r="CZ69" i="2"/>
  <c r="CZ75" i="2"/>
  <c r="CZ91" i="2"/>
  <c r="CZ82" i="2"/>
  <c r="CZ71" i="2"/>
  <c r="CZ50" i="2"/>
  <c r="CZ78" i="2"/>
  <c r="BP96" i="2"/>
  <c r="BP66" i="2"/>
  <c r="BP58" i="2"/>
  <c r="BP59" i="2"/>
  <c r="BP52" i="2"/>
  <c r="BP80" i="2"/>
  <c r="BP82" i="2"/>
  <c r="BP84" i="2"/>
  <c r="BP91" i="2"/>
  <c r="BP85" i="2"/>
  <c r="BP65" i="2"/>
  <c r="BP62" i="2"/>
  <c r="BP95" i="2"/>
  <c r="BP56" i="2"/>
  <c r="BP89" i="2"/>
  <c r="BP92" i="2"/>
  <c r="BP53" i="2"/>
  <c r="BP54" i="2"/>
  <c r="BP83" i="2"/>
  <c r="BP94" i="2"/>
  <c r="BP61" i="2"/>
  <c r="BP69" i="2"/>
  <c r="BP51" i="2"/>
  <c r="BP49" i="2"/>
  <c r="BP60" i="2"/>
  <c r="BP67" i="2"/>
  <c r="BP48" i="2"/>
  <c r="BP50" i="2"/>
  <c r="BP26" i="2"/>
  <c r="BP87" i="2"/>
  <c r="BP21" i="2"/>
  <c r="BP64" i="2"/>
  <c r="BP63" i="2"/>
  <c r="BP93" i="2"/>
  <c r="BP88" i="2"/>
  <c r="BP57" i="2"/>
  <c r="BP68" i="2"/>
  <c r="BP90" i="2"/>
  <c r="BP86" i="2"/>
  <c r="BP46" i="2"/>
  <c r="BP81" i="2"/>
  <c r="BP55" i="2"/>
  <c r="BP47" i="2"/>
  <c r="BP70" i="2"/>
  <c r="BP71" i="2" s="1"/>
  <c r="BP72" i="2" s="1"/>
  <c r="BP73" i="2"/>
  <c r="BP74" i="2" s="1"/>
  <c r="CP47" i="2"/>
  <c r="CP96" i="2"/>
  <c r="CP79" i="2"/>
  <c r="CP90" i="2"/>
  <c r="CP71" i="2"/>
  <c r="CP52" i="2"/>
  <c r="CP67" i="2"/>
  <c r="CP86" i="2"/>
  <c r="CP51" i="2"/>
  <c r="CP76" i="2"/>
  <c r="CP59" i="2"/>
  <c r="CP85" i="2"/>
  <c r="CP69" i="2"/>
  <c r="CP70" i="2"/>
  <c r="CP56" i="2"/>
  <c r="CP88" i="2"/>
  <c r="CP65" i="2"/>
  <c r="CP54" i="2"/>
  <c r="CP74" i="2"/>
  <c r="CP53" i="2"/>
  <c r="CP48" i="2"/>
  <c r="CP78" i="2"/>
  <c r="CP61" i="2"/>
  <c r="CP50" i="2"/>
  <c r="CP77" i="2"/>
  <c r="CP46" i="2"/>
  <c r="CP68" i="2"/>
  <c r="CP95" i="2"/>
  <c r="CP93" i="2"/>
  <c r="CP82" i="2"/>
  <c r="CP84" i="2"/>
  <c r="CP73" i="2"/>
  <c r="CP66" i="2"/>
  <c r="CP64" i="2"/>
  <c r="CP63" i="2"/>
  <c r="CP87" i="2"/>
  <c r="CP91" i="2"/>
  <c r="CP83" i="2"/>
  <c r="CP57" i="2"/>
  <c r="CP94" i="2"/>
  <c r="CP62" i="2"/>
  <c r="CP49" i="2"/>
  <c r="CP92" i="2"/>
  <c r="CP80" i="2"/>
  <c r="CP60" i="2"/>
  <c r="CP72" i="2"/>
  <c r="CP55" i="2"/>
  <c r="CP89" i="2"/>
  <c r="CP58" i="2"/>
  <c r="CP75" i="2"/>
  <c r="CP81" i="2"/>
  <c r="BZ80" i="2"/>
  <c r="BZ65" i="2"/>
  <c r="BZ57" i="2"/>
  <c r="BZ75" i="2"/>
  <c r="BZ88" i="2"/>
  <c r="BZ77" i="2"/>
  <c r="BZ86" i="2"/>
  <c r="BZ89" i="2"/>
  <c r="BZ74" i="2"/>
  <c r="BZ76" i="2"/>
  <c r="BZ96" i="2"/>
  <c r="BZ56" i="2"/>
  <c r="BZ68" i="2"/>
  <c r="BZ69" i="2"/>
  <c r="BZ53" i="2"/>
  <c r="BZ58" i="2"/>
  <c r="BZ78" i="2"/>
  <c r="BZ70" i="2"/>
  <c r="BZ47" i="2"/>
  <c r="BZ51" i="2"/>
  <c r="BZ84" i="2"/>
  <c r="BZ49" i="2"/>
  <c r="BZ93" i="2"/>
  <c r="BZ83" i="2"/>
  <c r="BZ81" i="2"/>
  <c r="BZ55" i="2"/>
  <c r="BZ87" i="2"/>
  <c r="BZ66" i="2"/>
  <c r="BZ64" i="2"/>
  <c r="BZ54" i="2"/>
  <c r="BZ48" i="2"/>
  <c r="BZ79" i="2"/>
  <c r="BZ73" i="2"/>
  <c r="BZ94" i="2"/>
  <c r="BZ82" i="2"/>
  <c r="BZ90" i="2"/>
  <c r="BZ59" i="2"/>
  <c r="BZ62" i="2"/>
  <c r="BZ92" i="2"/>
  <c r="BZ71" i="2"/>
  <c r="BZ91" i="2"/>
  <c r="BZ63" i="2"/>
  <c r="BZ52" i="2"/>
  <c r="BZ72" i="2"/>
  <c r="BZ85" i="2"/>
  <c r="BZ60" i="2"/>
  <c r="BZ67" i="2"/>
  <c r="BZ95" i="2"/>
  <c r="BZ46" i="2"/>
  <c r="BZ61" i="2"/>
  <c r="BZ50" i="2"/>
  <c r="BQ58" i="2"/>
  <c r="BQ69" i="2"/>
  <c r="BQ93" i="2"/>
  <c r="BQ79" i="2"/>
  <c r="BQ70" i="2"/>
  <c r="BQ60" i="2"/>
  <c r="BQ95" i="2"/>
  <c r="BQ73" i="2"/>
  <c r="BQ52" i="2"/>
  <c r="BQ80" i="2"/>
  <c r="BQ88" i="2"/>
  <c r="BQ51" i="2"/>
  <c r="BQ90" i="2"/>
  <c r="BQ64" i="2"/>
  <c r="BQ76" i="2"/>
  <c r="BQ46" i="2"/>
  <c r="BQ94" i="2"/>
  <c r="BQ62" i="2"/>
  <c r="BQ57" i="2"/>
  <c r="BQ83" i="2"/>
  <c r="BQ65" i="2"/>
  <c r="BQ54" i="2"/>
  <c r="BQ86" i="2"/>
  <c r="BQ61" i="2"/>
  <c r="BQ82" i="2"/>
  <c r="BQ67" i="2"/>
  <c r="BQ48" i="2"/>
  <c r="BQ89" i="2"/>
  <c r="BQ59" i="2"/>
  <c r="BQ53" i="2"/>
  <c r="BQ81" i="2"/>
  <c r="BQ55" i="2"/>
  <c r="BQ92" i="2"/>
  <c r="BQ87" i="2"/>
  <c r="BQ56" i="2"/>
  <c r="BQ49" i="2"/>
  <c r="BQ68" i="2"/>
  <c r="BQ78" i="2"/>
  <c r="BQ71" i="2"/>
  <c r="BQ63" i="2"/>
  <c r="BQ72" i="2"/>
  <c r="BQ96" i="2"/>
  <c r="BQ66" i="2"/>
  <c r="BQ74" i="2"/>
  <c r="BQ84" i="2"/>
  <c r="BQ91" i="2"/>
  <c r="BQ47" i="2"/>
  <c r="BQ50" i="2"/>
  <c r="BQ85" i="2"/>
  <c r="BQ77" i="2"/>
  <c r="BQ75" i="2"/>
  <c r="CR67" i="2"/>
  <c r="CR61" i="2"/>
  <c r="CR49" i="2"/>
  <c r="CR52" i="2"/>
  <c r="CR56" i="2"/>
  <c r="CR90" i="2"/>
  <c r="CR81" i="2"/>
  <c r="CR82" i="2"/>
  <c r="CR69" i="2"/>
  <c r="CR47" i="2"/>
  <c r="CR59" i="2"/>
  <c r="CR91" i="2"/>
  <c r="CR73" i="2"/>
  <c r="CR75" i="2"/>
  <c r="CR76" i="2"/>
  <c r="CR92" i="2"/>
  <c r="CR72" i="2"/>
  <c r="CR50" i="2"/>
  <c r="CR57" i="2"/>
  <c r="CR79" i="2"/>
  <c r="CR71" i="2"/>
  <c r="CR88" i="2"/>
  <c r="CR62" i="2"/>
  <c r="CR87" i="2"/>
  <c r="CR77" i="2"/>
  <c r="CR68" i="2"/>
  <c r="CR86" i="2"/>
  <c r="CR95" i="2"/>
  <c r="CR85" i="2"/>
  <c r="CR66" i="2"/>
  <c r="CR54" i="2"/>
  <c r="CR84" i="2"/>
  <c r="CR53" i="2"/>
  <c r="CR70" i="2"/>
  <c r="CR94" i="2"/>
  <c r="CR93" i="2"/>
  <c r="CR80" i="2"/>
  <c r="CR60" i="2"/>
  <c r="CR48" i="2"/>
  <c r="CR46" i="2"/>
  <c r="CR63" i="2"/>
  <c r="CR89" i="2"/>
  <c r="CR96" i="2"/>
  <c r="CR51" i="2"/>
  <c r="CR74" i="2"/>
  <c r="CR78" i="2"/>
  <c r="CR83" i="2"/>
  <c r="CR64" i="2"/>
  <c r="CR58" i="2"/>
  <c r="CR65" i="2"/>
  <c r="CR55" i="2"/>
  <c r="BP75" i="2"/>
  <c r="BY50" i="2"/>
  <c r="BY85" i="2"/>
  <c r="BY95" i="2"/>
  <c r="BY55" i="2"/>
  <c r="BY96" i="2"/>
  <c r="BY81" i="2"/>
  <c r="BY72" i="2"/>
  <c r="BY53" i="2"/>
  <c r="BY76" i="2"/>
  <c r="BY49" i="2"/>
  <c r="BY93" i="2"/>
  <c r="BY91" i="2"/>
  <c r="BY60" i="2"/>
  <c r="BY66" i="2"/>
  <c r="BY54" i="2"/>
  <c r="BY73" i="2"/>
  <c r="BY86" i="2"/>
  <c r="BY62" i="2"/>
  <c r="BY79" i="2"/>
  <c r="BY57" i="2"/>
  <c r="BY77" i="2"/>
  <c r="BY74" i="2"/>
  <c r="BY59" i="2"/>
  <c r="BY80" i="2"/>
  <c r="BY75" i="2"/>
  <c r="BY65" i="2"/>
  <c r="BY48" i="2"/>
  <c r="BY58" i="2"/>
  <c r="BY56" i="2"/>
  <c r="BY61" i="2"/>
  <c r="BY70" i="2"/>
  <c r="BY82" i="2"/>
  <c r="BY88" i="2"/>
  <c r="BY90" i="2"/>
  <c r="BY94" i="2"/>
  <c r="BY87" i="2"/>
  <c r="BY84" i="2"/>
  <c r="BY68" i="2"/>
  <c r="BY47" i="2"/>
  <c r="BY89" i="2"/>
  <c r="BY67" i="2"/>
  <c r="BY46" i="2"/>
  <c r="BY69" i="2"/>
  <c r="BY63" i="2"/>
  <c r="BY83" i="2"/>
  <c r="BY52" i="2"/>
  <c r="BY51" i="2"/>
  <c r="BY71" i="2"/>
  <c r="BY64" i="2"/>
  <c r="BY78" i="2"/>
  <c r="BY92" i="2"/>
  <c r="CN65" i="2"/>
  <c r="CN89" i="2"/>
  <c r="CN82" i="2"/>
  <c r="CN96" i="2"/>
  <c r="CN88" i="2"/>
  <c r="CN48" i="2"/>
  <c r="CN95" i="2"/>
  <c r="CN78" i="2"/>
  <c r="CN79" i="2"/>
  <c r="CN90" i="2"/>
  <c r="CN52" i="2"/>
  <c r="CN74" i="2"/>
  <c r="CN60" i="2"/>
  <c r="CN58" i="2"/>
  <c r="CN50" i="2"/>
  <c r="CN83" i="2"/>
  <c r="CN64" i="2"/>
  <c r="CN56" i="2"/>
  <c r="CN69" i="2"/>
  <c r="CN55" i="2"/>
  <c r="CN53" i="2"/>
  <c r="CN71" i="2"/>
  <c r="CN77" i="2"/>
  <c r="CN70" i="2"/>
  <c r="CN46" i="2"/>
  <c r="CN54" i="2"/>
  <c r="CN68" i="2"/>
  <c r="CN51" i="2"/>
  <c r="CN86" i="2"/>
  <c r="CN47" i="2"/>
  <c r="CN73" i="2"/>
  <c r="CN75" i="2"/>
  <c r="CN66" i="2"/>
  <c r="CN87" i="2"/>
  <c r="CN80" i="2"/>
  <c r="CN94" i="2"/>
  <c r="CN63" i="2"/>
  <c r="CN67" i="2"/>
  <c r="CN49" i="2"/>
  <c r="CN72" i="2"/>
  <c r="CN81" i="2"/>
  <c r="CN59" i="2"/>
  <c r="CN62" i="2"/>
  <c r="CN57" i="2"/>
  <c r="CN84" i="2"/>
  <c r="CN91" i="2"/>
  <c r="CN93" i="2"/>
  <c r="CN61" i="2"/>
  <c r="CN85" i="2"/>
  <c r="CN92" i="2"/>
  <c r="CN76" i="2"/>
  <c r="CQ91" i="2"/>
  <c r="CQ90" i="2"/>
  <c r="CQ81" i="2"/>
  <c r="CQ63" i="2"/>
  <c r="CQ64" i="2"/>
  <c r="CQ67" i="2"/>
  <c r="CQ70" i="2"/>
  <c r="CQ69" i="2"/>
  <c r="CQ52" i="2"/>
  <c r="CQ61" i="2"/>
  <c r="CQ57" i="2"/>
  <c r="CQ58" i="2"/>
  <c r="CQ75" i="2"/>
  <c r="CQ92" i="2"/>
  <c r="CQ77" i="2"/>
  <c r="CQ62" i="2"/>
  <c r="CQ88" i="2"/>
  <c r="CQ89" i="2"/>
  <c r="CQ87" i="2"/>
  <c r="CQ85" i="2"/>
  <c r="CQ94" i="2"/>
  <c r="CQ49" i="2"/>
  <c r="CQ96" i="2"/>
  <c r="CQ68" i="2"/>
  <c r="CQ46" i="2"/>
  <c r="CQ60" i="2"/>
  <c r="CQ65" i="2"/>
  <c r="CQ55" i="2"/>
  <c r="CQ51" i="2"/>
  <c r="CQ72" i="2"/>
  <c r="CQ54" i="2"/>
  <c r="CQ95" i="2"/>
  <c r="CQ71" i="2"/>
  <c r="CQ50" i="2"/>
  <c r="CQ53" i="2"/>
  <c r="CQ47" i="2"/>
  <c r="CQ59" i="2"/>
  <c r="CQ48" i="2"/>
  <c r="CQ66" i="2"/>
  <c r="CQ74" i="2"/>
  <c r="CQ84" i="2"/>
  <c r="CQ79" i="2"/>
  <c r="CQ56" i="2"/>
  <c r="CQ76" i="2"/>
  <c r="CQ82" i="2"/>
  <c r="CQ80" i="2"/>
  <c r="CQ83" i="2"/>
  <c r="CQ78" i="2"/>
  <c r="CQ73" i="2"/>
  <c r="CQ86" i="2"/>
  <c r="CQ93" i="2"/>
  <c r="BV82" i="2"/>
  <c r="BV72" i="2"/>
  <c r="BV59" i="2"/>
  <c r="BV60" i="2"/>
  <c r="BV80" i="2"/>
  <c r="BV56" i="2"/>
  <c r="BV91" i="2"/>
  <c r="BV64" i="2"/>
  <c r="BV87" i="2"/>
  <c r="BV96" i="2"/>
  <c r="BV88" i="2"/>
  <c r="BV49" i="2"/>
  <c r="BV57" i="2"/>
  <c r="BV73" i="2"/>
  <c r="BV81" i="2"/>
  <c r="BV69" i="2"/>
  <c r="BV71" i="2"/>
  <c r="BV55" i="2"/>
  <c r="BV68" i="2"/>
  <c r="BV62" i="2"/>
  <c r="BV74" i="2"/>
  <c r="BV63" i="2"/>
  <c r="BV75" i="2"/>
  <c r="BV89" i="2"/>
  <c r="BV76" i="2"/>
  <c r="BV78" i="2"/>
  <c r="BV46" i="2"/>
  <c r="BV93" i="2"/>
  <c r="BV53" i="2"/>
  <c r="BV94" i="2"/>
  <c r="BV70" i="2"/>
  <c r="BV50" i="2"/>
  <c r="BV47" i="2"/>
  <c r="BV54" i="2"/>
  <c r="BV77" i="2"/>
  <c r="BV86" i="2"/>
  <c r="BV66" i="2"/>
  <c r="BV58" i="2"/>
  <c r="BV92" i="2"/>
  <c r="BV51" i="2"/>
  <c r="BV67" i="2"/>
  <c r="BV52" i="2"/>
  <c r="BV83" i="2"/>
  <c r="BV65" i="2"/>
  <c r="BV84" i="2"/>
  <c r="BV85" i="2"/>
  <c r="BV61" i="2"/>
  <c r="BV95" i="2"/>
  <c r="BV79" i="2"/>
  <c r="BV90" i="2"/>
  <c r="BV48" i="2"/>
  <c r="CO75" i="2"/>
  <c r="CO53" i="2"/>
  <c r="CO92" i="2"/>
  <c r="CO68" i="2"/>
  <c r="CO96" i="2"/>
  <c r="CO57" i="2"/>
  <c r="CO79" i="2"/>
  <c r="CO60" i="2"/>
  <c r="CO94" i="2"/>
  <c r="CO89" i="2"/>
  <c r="CO59" i="2"/>
  <c r="CO70" i="2"/>
  <c r="CO51" i="2"/>
  <c r="CO47" i="2"/>
  <c r="CO55" i="2"/>
  <c r="CO77" i="2"/>
  <c r="CO90" i="2"/>
  <c r="CO49" i="2"/>
  <c r="CO82" i="2"/>
  <c r="CO84" i="2"/>
  <c r="CO54" i="2"/>
  <c r="CO85" i="2"/>
  <c r="CO48" i="2"/>
  <c r="CO58" i="2"/>
  <c r="CO73" i="2"/>
  <c r="CO78" i="2"/>
  <c r="CO91" i="2"/>
  <c r="CO88" i="2"/>
  <c r="CO87" i="2"/>
  <c r="CO50" i="2"/>
  <c r="CO62" i="2"/>
  <c r="CO76" i="2"/>
  <c r="CO69" i="2"/>
  <c r="CO46" i="2"/>
  <c r="CO81" i="2"/>
  <c r="CO80" i="2"/>
  <c r="CO65" i="2"/>
  <c r="CO71" i="2"/>
  <c r="CO52" i="2"/>
  <c r="CO56" i="2"/>
  <c r="CO61" i="2"/>
  <c r="CO72" i="2"/>
  <c r="CO63" i="2"/>
  <c r="CO95" i="2"/>
  <c r="CO93" i="2"/>
  <c r="CO66" i="2"/>
  <c r="CO83" i="2"/>
  <c r="CO64" i="2"/>
  <c r="CO86" i="2"/>
  <c r="CO74" i="2"/>
  <c r="CO67" i="2"/>
  <c r="DA76" i="2"/>
  <c r="DA65" i="2"/>
  <c r="DA63" i="2"/>
  <c r="DA86" i="2"/>
  <c r="DA78" i="2"/>
  <c r="DA53" i="2"/>
  <c r="DA89" i="2"/>
  <c r="DA61" i="2"/>
  <c r="DA73" i="2"/>
  <c r="DA49" i="2"/>
  <c r="DA48" i="2"/>
  <c r="DA93" i="2"/>
  <c r="DA87" i="2"/>
  <c r="DA64" i="2"/>
  <c r="DA55" i="2"/>
  <c r="DA68" i="2"/>
  <c r="DA85" i="2"/>
  <c r="DA66" i="2"/>
  <c r="DA56" i="2"/>
  <c r="DA57" i="2"/>
  <c r="DA92" i="2"/>
  <c r="DA80" i="2"/>
  <c r="DA71" i="2"/>
  <c r="DA62" i="2"/>
  <c r="DA90" i="2"/>
  <c r="DA60" i="2"/>
  <c r="DA67" i="2"/>
  <c r="DA81" i="2"/>
  <c r="DA74" i="2"/>
  <c r="DA54" i="2"/>
  <c r="DA70" i="2"/>
  <c r="DA83" i="2"/>
  <c r="DA75" i="2"/>
  <c r="DA50" i="2"/>
  <c r="DA58" i="2"/>
  <c r="DA59" i="2"/>
  <c r="DA79" i="2"/>
  <c r="DA88" i="2"/>
  <c r="DA84" i="2"/>
  <c r="DA82" i="2"/>
  <c r="DA46" i="2"/>
  <c r="DA95" i="2"/>
  <c r="DA91" i="2"/>
  <c r="DA52" i="2"/>
  <c r="DA47" i="2"/>
  <c r="DA96" i="2"/>
  <c r="DA51" i="2"/>
  <c r="DA77" i="2"/>
  <c r="DA94" i="2"/>
  <c r="DA72" i="2"/>
  <c r="DA69" i="2"/>
  <c r="CB72" i="2"/>
  <c r="CB82" i="2"/>
  <c r="CB88" i="2"/>
  <c r="CB59" i="2"/>
  <c r="CB69" i="2"/>
  <c r="CB74" i="2"/>
  <c r="CB75" i="2"/>
  <c r="CB96" i="2"/>
  <c r="CB95" i="2"/>
  <c r="CB50" i="2"/>
  <c r="CB57" i="2"/>
  <c r="CB86" i="2"/>
  <c r="CB47" i="2"/>
  <c r="CB68" i="2"/>
  <c r="CB67" i="2"/>
  <c r="CB81" i="2"/>
  <c r="CB79" i="2"/>
  <c r="CB71" i="2"/>
  <c r="CB94" i="2"/>
  <c r="CB93" i="2"/>
  <c r="CB53" i="2"/>
  <c r="CB58" i="2"/>
  <c r="CB51" i="2"/>
  <c r="CB87" i="2"/>
  <c r="CB85" i="2"/>
  <c r="CB66" i="2"/>
  <c r="CB55" i="2"/>
  <c r="CB61" i="2"/>
  <c r="CB70" i="2"/>
  <c r="CB83" i="2"/>
  <c r="CB90" i="2"/>
  <c r="CB76" i="2"/>
  <c r="CB78" i="2"/>
  <c r="CB80" i="2"/>
  <c r="CB56" i="2"/>
  <c r="CB46" i="2"/>
  <c r="CB48" i="2"/>
  <c r="CB54" i="2"/>
  <c r="CB52" i="2"/>
  <c r="CB63" i="2"/>
  <c r="CB77" i="2"/>
  <c r="CB65" i="2"/>
  <c r="CB64" i="2"/>
  <c r="CB91" i="2"/>
  <c r="CB92" i="2"/>
  <c r="CB84" i="2"/>
  <c r="CB89" i="2"/>
  <c r="CB60" i="2"/>
  <c r="CB49" i="2"/>
  <c r="CB73" i="2"/>
  <c r="CB62" i="2"/>
  <c r="CV51" i="2"/>
  <c r="CV49" i="2"/>
  <c r="CV83" i="2"/>
  <c r="CV70" i="2"/>
  <c r="CV61" i="2"/>
  <c r="CV75" i="2"/>
  <c r="CV58" i="2"/>
  <c r="CV76" i="2"/>
  <c r="CV79" i="2"/>
  <c r="CV59" i="2"/>
  <c r="CV53" i="2"/>
  <c r="CV63" i="2"/>
  <c r="CV77" i="2"/>
  <c r="CV55" i="2"/>
  <c r="CV65" i="2"/>
  <c r="CV66" i="2"/>
  <c r="CV62" i="2"/>
  <c r="CV94" i="2"/>
  <c r="CV46" i="2"/>
  <c r="CV57" i="2"/>
  <c r="CV48" i="2"/>
  <c r="CV72" i="2"/>
  <c r="CV89" i="2"/>
  <c r="CV91" i="2"/>
  <c r="CV78" i="2"/>
  <c r="CV85" i="2"/>
  <c r="CV50" i="2"/>
  <c r="CV68" i="2"/>
  <c r="CV86" i="2"/>
  <c r="CV84" i="2"/>
  <c r="CV93" i="2"/>
  <c r="CV67" i="2"/>
  <c r="CV95" i="2"/>
  <c r="CV60" i="2"/>
  <c r="CV73" i="2"/>
  <c r="CV82" i="2"/>
  <c r="CV88" i="2"/>
  <c r="CV80" i="2"/>
  <c r="CV52" i="2"/>
  <c r="CV56" i="2"/>
  <c r="CV96" i="2"/>
  <c r="CV74" i="2"/>
  <c r="CV87" i="2"/>
  <c r="CV69" i="2"/>
  <c r="CV71" i="2"/>
  <c r="CV90" i="2"/>
  <c r="CV92" i="2"/>
  <c r="CV54" i="2"/>
  <c r="CV81" i="2"/>
  <c r="CV64" i="2"/>
  <c r="CV47" i="2"/>
  <c r="BT79" i="2"/>
  <c r="BT56" i="2"/>
  <c r="BT88" i="2"/>
  <c r="BT82" i="2"/>
  <c r="BT78" i="2"/>
  <c r="BT50" i="2"/>
  <c r="BT73" i="2"/>
  <c r="BT59" i="2"/>
  <c r="BT71" i="2"/>
  <c r="BT53" i="2"/>
  <c r="BT63" i="2"/>
  <c r="BT74" i="2"/>
  <c r="BT80" i="2"/>
  <c r="BT48" i="2"/>
  <c r="BT69" i="2"/>
  <c r="BT96" i="2"/>
  <c r="BT76" i="2"/>
  <c r="BT67" i="2"/>
  <c r="BT52" i="2"/>
  <c r="BT70" i="2"/>
  <c r="BT46" i="2"/>
  <c r="BT89" i="2"/>
  <c r="BT66" i="2"/>
  <c r="BT58" i="2"/>
  <c r="BT77" i="2"/>
  <c r="BT85" i="2"/>
  <c r="BT47" i="2"/>
  <c r="BT57" i="2"/>
  <c r="BT68" i="2"/>
  <c r="BT95" i="2"/>
  <c r="BT72" i="2"/>
  <c r="BT94" i="2"/>
  <c r="BT64" i="2"/>
  <c r="BT65" i="2"/>
  <c r="BT83" i="2"/>
  <c r="BT91" i="2"/>
  <c r="BT55" i="2"/>
  <c r="BT87" i="2"/>
  <c r="BT62" i="2"/>
  <c r="BT60" i="2"/>
  <c r="BT54" i="2"/>
  <c r="BT81" i="2"/>
  <c r="BT49" i="2"/>
  <c r="BT75" i="2"/>
  <c r="BT51" i="2"/>
  <c r="BT93" i="2"/>
  <c r="BT92" i="2"/>
  <c r="BT84" i="2"/>
  <c r="BT61" i="2"/>
  <c r="BT90" i="2"/>
  <c r="BT86" i="2"/>
  <c r="CS85" i="2"/>
  <c r="CS61" i="2"/>
  <c r="CS51" i="2"/>
  <c r="CS79" i="2"/>
  <c r="CS49" i="2"/>
  <c r="CS52" i="2"/>
  <c r="CS92" i="2"/>
  <c r="CS46" i="2"/>
  <c r="CS65" i="2"/>
  <c r="CS77" i="2"/>
  <c r="CS48" i="2"/>
  <c r="CS47" i="2"/>
  <c r="CS72" i="2"/>
  <c r="CS83" i="2"/>
  <c r="CS75" i="2"/>
  <c r="CS70" i="2"/>
  <c r="CS82" i="2"/>
  <c r="CS73" i="2"/>
  <c r="CS86" i="2"/>
  <c r="CS56" i="2"/>
  <c r="CS76" i="2"/>
  <c r="CS50" i="2"/>
  <c r="CS53" i="2"/>
  <c r="CS81" i="2"/>
  <c r="CS88" i="2"/>
  <c r="CS57" i="2"/>
  <c r="CS89" i="2"/>
  <c r="CS71" i="2"/>
  <c r="CS63" i="2"/>
  <c r="CS93" i="2"/>
  <c r="CS66" i="2"/>
  <c r="CS95" i="2"/>
  <c r="CS94" i="2"/>
  <c r="CS54" i="2"/>
  <c r="CS55" i="2"/>
  <c r="CS67" i="2"/>
  <c r="CS91" i="2"/>
  <c r="CS68" i="2"/>
  <c r="CS84" i="2"/>
  <c r="CS96" i="2"/>
  <c r="CS90" i="2"/>
  <c r="CS80" i="2"/>
  <c r="CS59" i="2"/>
  <c r="CS78" i="2"/>
  <c r="CS74" i="2"/>
  <c r="CS69" i="2"/>
  <c r="CS64" i="2"/>
  <c r="CS87" i="2"/>
  <c r="CS62" i="2"/>
  <c r="CS58" i="2"/>
  <c r="CS60" i="2"/>
  <c r="BR93" i="2"/>
  <c r="BR53" i="2"/>
  <c r="BR50" i="2"/>
  <c r="BR86" i="2"/>
  <c r="BR65" i="2"/>
  <c r="BR88" i="2"/>
  <c r="BR68" i="2"/>
  <c r="BR55" i="2"/>
  <c r="BR48" i="2"/>
  <c r="BR82" i="2"/>
  <c r="BR87" i="2"/>
  <c r="BR46" i="2"/>
  <c r="BR51" i="2"/>
  <c r="BR80" i="2"/>
  <c r="BR76" i="2"/>
  <c r="BR90" i="2"/>
  <c r="BR73" i="2"/>
  <c r="BR59" i="2"/>
  <c r="BR61" i="2"/>
  <c r="BR64" i="2"/>
  <c r="BR79" i="2"/>
  <c r="BR52" i="2"/>
  <c r="BR58" i="2"/>
  <c r="BR85" i="2"/>
  <c r="BR71" i="2"/>
  <c r="BR69" i="2"/>
  <c r="BR62" i="2"/>
  <c r="BR83" i="2"/>
  <c r="BR67" i="2"/>
  <c r="BR92" i="2"/>
  <c r="BR77" i="2"/>
  <c r="BR60" i="2"/>
  <c r="BR70" i="2"/>
  <c r="BR74" i="2"/>
  <c r="BR95" i="2"/>
  <c r="BR54" i="2"/>
  <c r="BR96" i="2"/>
  <c r="BR49" i="2"/>
  <c r="BR78" i="2"/>
  <c r="BR94" i="2"/>
  <c r="BR56" i="2"/>
  <c r="BR66" i="2"/>
  <c r="BR75" i="2"/>
  <c r="BR91" i="2"/>
  <c r="BR81" i="2"/>
  <c r="BR72" i="2"/>
  <c r="BR84" i="2"/>
  <c r="BR89" i="2"/>
  <c r="BR57" i="2"/>
  <c r="BR63" i="2"/>
  <c r="BR47" i="2"/>
  <c r="CM46" i="2"/>
  <c r="CM47" i="2" s="1"/>
  <c r="CM72" i="2"/>
  <c r="CM71" i="2"/>
  <c r="CM70" i="2"/>
  <c r="CM78" i="2"/>
  <c r="CM76" i="2"/>
  <c r="CM75" i="2"/>
  <c r="CM77" i="2"/>
  <c r="CM79" i="2"/>
  <c r="CM73" i="2"/>
  <c r="CM74" i="2"/>
  <c r="CM48" i="2"/>
  <c r="CM49" i="2"/>
  <c r="CA47" i="2"/>
  <c r="CA66" i="2"/>
  <c r="CA67" i="2"/>
  <c r="CA80" i="2"/>
  <c r="CA96" i="2"/>
  <c r="CA55" i="2"/>
  <c r="CA59" i="2"/>
  <c r="CA53" i="2"/>
  <c r="CA50" i="2"/>
  <c r="CA64" i="2"/>
  <c r="CA63" i="2"/>
  <c r="CA48" i="2"/>
  <c r="CA71" i="2"/>
  <c r="CA46" i="2"/>
  <c r="CA94" i="2"/>
  <c r="CA62" i="2"/>
  <c r="CA89" i="2"/>
  <c r="CA75" i="2"/>
  <c r="CA95" i="2"/>
  <c r="CA91" i="2"/>
  <c r="CA77" i="2"/>
  <c r="CA51" i="2"/>
  <c r="CA86" i="2"/>
  <c r="CA54" i="2"/>
  <c r="CA81" i="2"/>
  <c r="CA60" i="2"/>
  <c r="CA56" i="2"/>
  <c r="CA78" i="2"/>
  <c r="CA79" i="2"/>
  <c r="CA49" i="2"/>
  <c r="CA82" i="2"/>
  <c r="CA65" i="2"/>
  <c r="CA87" i="2"/>
  <c r="CA83" i="2"/>
  <c r="CA73" i="2"/>
  <c r="CA68" i="2"/>
  <c r="CA72" i="2"/>
  <c r="CA74" i="2"/>
  <c r="CA61" i="2"/>
  <c r="CA57" i="2"/>
  <c r="CA58" i="2"/>
  <c r="CA92" i="2"/>
  <c r="CA90" i="2"/>
  <c r="CA52" i="2"/>
  <c r="CA70" i="2"/>
  <c r="CA84" i="2"/>
  <c r="CA76" i="2"/>
  <c r="CA93" i="2"/>
  <c r="CA85" i="2"/>
  <c r="CA69" i="2"/>
  <c r="CA88" i="2"/>
  <c r="CD62" i="2"/>
  <c r="CD54" i="2"/>
  <c r="CD57" i="2"/>
  <c r="CD83" i="2"/>
  <c r="CD81" i="2"/>
  <c r="CD47" i="2"/>
  <c r="CD90" i="2"/>
  <c r="CD52" i="2"/>
  <c r="CD74" i="2"/>
  <c r="CD82" i="2"/>
  <c r="CD86" i="2"/>
  <c r="CD72" i="2"/>
  <c r="CD88" i="2"/>
  <c r="CD49" i="2"/>
  <c r="CD96" i="2"/>
  <c r="CD91" i="2"/>
  <c r="CD70" i="2"/>
  <c r="CD66" i="2"/>
  <c r="CD87" i="2"/>
  <c r="CD73" i="2"/>
  <c r="CD94" i="2"/>
  <c r="CD51" i="2"/>
  <c r="CD76" i="2"/>
  <c r="CD89" i="2"/>
  <c r="CD64" i="2"/>
  <c r="CD55" i="2"/>
  <c r="CD63" i="2"/>
  <c r="CD46" i="2"/>
  <c r="CD84" i="2"/>
  <c r="CD68" i="2"/>
  <c r="CD80" i="2"/>
  <c r="CD69" i="2"/>
  <c r="CD59" i="2"/>
  <c r="CD58" i="2"/>
  <c r="CD79" i="2"/>
  <c r="CD50" i="2"/>
  <c r="CD93" i="2"/>
  <c r="CD61" i="2"/>
  <c r="CD78" i="2"/>
  <c r="CD92" i="2"/>
  <c r="CD85" i="2"/>
  <c r="CD60" i="2"/>
  <c r="CD56" i="2"/>
  <c r="CD53" i="2"/>
  <c r="CD48" i="2"/>
  <c r="CD75" i="2"/>
  <c r="CD65" i="2"/>
  <c r="CD71" i="2"/>
  <c r="CD77" i="2"/>
  <c r="CD95" i="2"/>
  <c r="CD67" i="2"/>
  <c r="BX77" i="2"/>
  <c r="BX52" i="2"/>
  <c r="BX58" i="2"/>
  <c r="BX62" i="2"/>
  <c r="BX67" i="2"/>
  <c r="BX51" i="2"/>
  <c r="BX49" i="2"/>
  <c r="BX92" i="2"/>
  <c r="BX50" i="2"/>
  <c r="BX63" i="2"/>
  <c r="BX75" i="2"/>
  <c r="BX53" i="2"/>
  <c r="BX86" i="2"/>
  <c r="BX65" i="2"/>
  <c r="BX64" i="2"/>
  <c r="BX48" i="2"/>
  <c r="BX81" i="2"/>
  <c r="BX71" i="2"/>
  <c r="BX70" i="2"/>
  <c r="BX88" i="2"/>
  <c r="BX78" i="2"/>
  <c r="BX55" i="2"/>
  <c r="BX89" i="2"/>
  <c r="BX80" i="2"/>
  <c r="BX59" i="2"/>
  <c r="BX72" i="2"/>
  <c r="BX69" i="2"/>
  <c r="BX46" i="2"/>
  <c r="BX87" i="2"/>
  <c r="BX73" i="2"/>
  <c r="BX56" i="2"/>
  <c r="BX95" i="2"/>
  <c r="BX68" i="2"/>
  <c r="BX85" i="2"/>
  <c r="BX54" i="2"/>
  <c r="BX96" i="2"/>
  <c r="BX79" i="2"/>
  <c r="BX83" i="2"/>
  <c r="BX60" i="2"/>
  <c r="BX74" i="2"/>
  <c r="BX61" i="2"/>
  <c r="BX66" i="2"/>
  <c r="BX47" i="2"/>
  <c r="BX91" i="2"/>
  <c r="BX90" i="2"/>
  <c r="BX84" i="2"/>
  <c r="BX76" i="2"/>
  <c r="BX93" i="2"/>
  <c r="BX57" i="2"/>
  <c r="BX82" i="2"/>
  <c r="BX94" i="2"/>
  <c r="BW67" i="2"/>
  <c r="BW54" i="2"/>
  <c r="BW66" i="2"/>
  <c r="BW76" i="2"/>
  <c r="BW69" i="2"/>
  <c r="BW90" i="2"/>
  <c r="BW79" i="2"/>
  <c r="BW89" i="2"/>
  <c r="BW70" i="2"/>
  <c r="BW58" i="2"/>
  <c r="BW68" i="2"/>
  <c r="BW92" i="2"/>
  <c r="BW55" i="2"/>
  <c r="BW62" i="2"/>
  <c r="BW47" i="2"/>
  <c r="BW94" i="2"/>
  <c r="BW64" i="2"/>
  <c r="BW73" i="2"/>
  <c r="BW84" i="2"/>
  <c r="BW80" i="2"/>
  <c r="BW50" i="2"/>
  <c r="BW60" i="2"/>
  <c r="BW91" i="2"/>
  <c r="BW74" i="2"/>
  <c r="BW96" i="2"/>
  <c r="BW51" i="2"/>
  <c r="BW65" i="2"/>
  <c r="BW93" i="2"/>
  <c r="BW57" i="2"/>
  <c r="BW63" i="2"/>
  <c r="BW52" i="2"/>
  <c r="BW75" i="2"/>
  <c r="BW95" i="2"/>
  <c r="BW59" i="2"/>
  <c r="BW77" i="2"/>
  <c r="BW81" i="2"/>
  <c r="BW72" i="2"/>
  <c r="BW53" i="2"/>
  <c r="BW49" i="2"/>
  <c r="BW56" i="2"/>
  <c r="BW85" i="2"/>
  <c r="BW46" i="2"/>
  <c r="BW71" i="2"/>
  <c r="BW88" i="2"/>
  <c r="BW83" i="2"/>
  <c r="BW48" i="2"/>
  <c r="BW87" i="2"/>
  <c r="BW82" i="2"/>
  <c r="BW86" i="2"/>
  <c r="BW78" i="2"/>
  <c r="BW61" i="2"/>
  <c r="CE46" i="2"/>
  <c r="CE71" i="2"/>
  <c r="CE47" i="2"/>
  <c r="CE55" i="2"/>
  <c r="CE68" i="2"/>
  <c r="CE96" i="2"/>
  <c r="CE92" i="2"/>
  <c r="CE78" i="2"/>
  <c r="CE73" i="2"/>
  <c r="CE52" i="2"/>
  <c r="CE49" i="2"/>
  <c r="CE51" i="2"/>
  <c r="CE62" i="2"/>
  <c r="CE56" i="2"/>
  <c r="CE95" i="2"/>
  <c r="CE81" i="2"/>
  <c r="CE57" i="2"/>
  <c r="CE91" i="2"/>
  <c r="CE70" i="2"/>
  <c r="CE63" i="2"/>
  <c r="CE61" i="2"/>
  <c r="CE65" i="2"/>
  <c r="CE76" i="2"/>
  <c r="CE54" i="2"/>
  <c r="CE58" i="2"/>
  <c r="CE77" i="2"/>
  <c r="CE74" i="2"/>
  <c r="CE66" i="2"/>
  <c r="CE89" i="2"/>
  <c r="CE84" i="2"/>
  <c r="CE90" i="2"/>
  <c r="CE80" i="2"/>
  <c r="CE53" i="2"/>
  <c r="CE87" i="2"/>
  <c r="CE69" i="2"/>
  <c r="CE72" i="2"/>
  <c r="CE79" i="2"/>
  <c r="CE88" i="2"/>
  <c r="CE64" i="2"/>
  <c r="CE48" i="2"/>
  <c r="CE60" i="2"/>
  <c r="CE85" i="2"/>
  <c r="CE86" i="2"/>
  <c r="CE83" i="2"/>
  <c r="CE93" i="2"/>
  <c r="CE67" i="2"/>
  <c r="CE75" i="2"/>
  <c r="CE50" i="2"/>
  <c r="CE59" i="2"/>
  <c r="CE82" i="2"/>
  <c r="CE94" i="2"/>
  <c r="CU86" i="2"/>
  <c r="CU70" i="2"/>
  <c r="CU85" i="2"/>
  <c r="CU91" i="2"/>
  <c r="CU82" i="2"/>
  <c r="CU92" i="2"/>
  <c r="CU74" i="2"/>
  <c r="CU90" i="2"/>
  <c r="CU50" i="2"/>
  <c r="CU52" i="2"/>
  <c r="CU76" i="2"/>
  <c r="CU83" i="2"/>
  <c r="CU77" i="2"/>
  <c r="CU48" i="2"/>
  <c r="CU78" i="2"/>
  <c r="CU84" i="2"/>
  <c r="CU67" i="2"/>
  <c r="CU46" i="2"/>
  <c r="CU89" i="2"/>
  <c r="CU47" i="2"/>
  <c r="CU88" i="2"/>
  <c r="CU54" i="2"/>
  <c r="CU80" i="2"/>
  <c r="CU49" i="2"/>
  <c r="CU58" i="2"/>
  <c r="CU62" i="2"/>
  <c r="CU53" i="2"/>
  <c r="CU56" i="2"/>
  <c r="CU75" i="2"/>
  <c r="CU60" i="2"/>
  <c r="CU73" i="2"/>
  <c r="CU61" i="2"/>
  <c r="CU81" i="2"/>
  <c r="CU59" i="2"/>
  <c r="CU57" i="2"/>
  <c r="CU93" i="2"/>
  <c r="CU69" i="2"/>
  <c r="CU87" i="2"/>
  <c r="CU65" i="2"/>
  <c r="CU96" i="2"/>
  <c r="CU64" i="2"/>
  <c r="CU79" i="2"/>
  <c r="CU72" i="2"/>
  <c r="CU94" i="2"/>
  <c r="CU71" i="2"/>
  <c r="CU95" i="2"/>
  <c r="CU68" i="2"/>
  <c r="CU66" i="2"/>
  <c r="CU51" i="2"/>
  <c r="CU63" i="2"/>
  <c r="CU55" i="2"/>
  <c r="CT81" i="2"/>
  <c r="CT85" i="2"/>
  <c r="CT80" i="2"/>
  <c r="CT84" i="2"/>
  <c r="CT95" i="2"/>
  <c r="CT75" i="2"/>
  <c r="CT87" i="2"/>
  <c r="CT90" i="2"/>
  <c r="CT61" i="2"/>
  <c r="CT51" i="2"/>
  <c r="CT79" i="2"/>
  <c r="CT63" i="2"/>
  <c r="CT88" i="2"/>
  <c r="CT57" i="2"/>
  <c r="CT91" i="2"/>
  <c r="CT58" i="2"/>
  <c r="CT65" i="2"/>
  <c r="CT49" i="2"/>
  <c r="CT96" i="2"/>
  <c r="CT94" i="2"/>
  <c r="CT55" i="2"/>
  <c r="CT76" i="2"/>
  <c r="CT66" i="2"/>
  <c r="CT92" i="2"/>
  <c r="CT73" i="2"/>
  <c r="CT82" i="2"/>
  <c r="CT71" i="2"/>
  <c r="CT46" i="2"/>
  <c r="CT86" i="2"/>
  <c r="CT78" i="2"/>
  <c r="CT60" i="2"/>
  <c r="CT56" i="2"/>
  <c r="CT77" i="2"/>
  <c r="CT67" i="2"/>
  <c r="CT54" i="2"/>
  <c r="CT89" i="2"/>
  <c r="CT47" i="2"/>
  <c r="CT69" i="2"/>
  <c r="CT48" i="2"/>
  <c r="CT74" i="2"/>
  <c r="CT83" i="2"/>
  <c r="CT70" i="2"/>
  <c r="CT62" i="2"/>
  <c r="CT64" i="2"/>
  <c r="CT68" i="2"/>
  <c r="CT93" i="2"/>
  <c r="CT72" i="2"/>
  <c r="CT53" i="2"/>
  <c r="CT59" i="2"/>
  <c r="CT50" i="2"/>
  <c r="CT52" i="2"/>
  <c r="DB51" i="2"/>
  <c r="DB89" i="2"/>
  <c r="DB74" i="2"/>
  <c r="DB70" i="2"/>
  <c r="DB83" i="2"/>
  <c r="DB80" i="2"/>
  <c r="DB66" i="2"/>
  <c r="DB48" i="2"/>
  <c r="DB62" i="2"/>
  <c r="DB63" i="2"/>
  <c r="DB76" i="2"/>
  <c r="DB57" i="2"/>
  <c r="DB47" i="2"/>
  <c r="DB53" i="2"/>
  <c r="DB46" i="2"/>
  <c r="DB72" i="2"/>
  <c r="DB71" i="2"/>
  <c r="DB84" i="2"/>
  <c r="DB56" i="2"/>
  <c r="DB95" i="2"/>
  <c r="DB79" i="2"/>
  <c r="DB50" i="2"/>
  <c r="DB77" i="2"/>
  <c r="DB64" i="2"/>
  <c r="DB59" i="2"/>
  <c r="DB61" i="2"/>
  <c r="DB93" i="2"/>
  <c r="DB87" i="2"/>
  <c r="DB60" i="2"/>
  <c r="DB73" i="2"/>
  <c r="DB90" i="2"/>
  <c r="DB49" i="2"/>
  <c r="DB92" i="2"/>
  <c r="DB69" i="2"/>
  <c r="DB67" i="2"/>
  <c r="DB94" i="2"/>
  <c r="DB55" i="2"/>
  <c r="DB96" i="2"/>
  <c r="DB81" i="2"/>
  <c r="DB82" i="2"/>
  <c r="DB68" i="2"/>
  <c r="DB78" i="2"/>
  <c r="DB52" i="2"/>
  <c r="DB85" i="2"/>
  <c r="DB58" i="2"/>
  <c r="DB86" i="2"/>
  <c r="DB88" i="2"/>
  <c r="DB75" i="2"/>
  <c r="DB65" i="2"/>
  <c r="DB91" i="2"/>
  <c r="DB54" i="2"/>
  <c r="BP76" i="2"/>
  <c r="BP77" i="2" s="1"/>
  <c r="BP78" i="2" s="1"/>
  <c r="CM52" i="2"/>
  <c r="BO145" i="2"/>
  <c r="BW98" i="2" l="1"/>
  <c r="BW128" i="2" s="1"/>
  <c r="CW98" i="2"/>
  <c r="CW154" i="2" s="1"/>
  <c r="BX98" i="2"/>
  <c r="CV98" i="2"/>
  <c r="DA98" i="2"/>
  <c r="BS98" i="2"/>
  <c r="BW110" i="2"/>
  <c r="BW105" i="2"/>
  <c r="CU98" i="2"/>
  <c r="CQ98" i="2"/>
  <c r="BZ98" i="2"/>
  <c r="CB98" i="2"/>
  <c r="CB145" i="2" s="1"/>
  <c r="CO98" i="2"/>
  <c r="CZ98" i="2"/>
  <c r="CD98" i="2"/>
  <c r="BT98" i="2"/>
  <c r="BT145" i="2" s="1"/>
  <c r="CP98" i="2"/>
  <c r="CC98" i="2"/>
  <c r="BU98" i="2"/>
  <c r="BW144" i="2"/>
  <c r="CT98" i="2"/>
  <c r="CA98" i="2"/>
  <c r="BV98" i="2"/>
  <c r="CN98" i="2"/>
  <c r="CR98" i="2"/>
  <c r="BQ98" i="2"/>
  <c r="CE98" i="2"/>
  <c r="CE145" i="2" s="1"/>
  <c r="CS98" i="2"/>
  <c r="CY98" i="2"/>
  <c r="CW122" i="2"/>
  <c r="CW161" i="2"/>
  <c r="CW123" i="2"/>
  <c r="CW131" i="2"/>
  <c r="CW146" i="2"/>
  <c r="CW104" i="2"/>
  <c r="CW114" i="2"/>
  <c r="CW115" i="2"/>
  <c r="CW139" i="2"/>
  <c r="CW153" i="2"/>
  <c r="CW145" i="2"/>
  <c r="CW108" i="2"/>
  <c r="CW152" i="2"/>
  <c r="CW157" i="2"/>
  <c r="CW149" i="2"/>
  <c r="CW111" i="2"/>
  <c r="CW112" i="2"/>
  <c r="CW107" i="2"/>
  <c r="CW142" i="2"/>
  <c r="CW134" i="2"/>
  <c r="CW129" i="2"/>
  <c r="CW151" i="2"/>
  <c r="CW125" i="2"/>
  <c r="CW150" i="2"/>
  <c r="CW128" i="2"/>
  <c r="CW136" i="2"/>
  <c r="CW158" i="2"/>
  <c r="CW119" i="2"/>
  <c r="CW140" i="2"/>
  <c r="CW124" i="2"/>
  <c r="CW135" i="2"/>
  <c r="CW141" i="2"/>
  <c r="CW159" i="2"/>
  <c r="CW110" i="2"/>
  <c r="CW102" i="2"/>
  <c r="CW137" i="2"/>
  <c r="CW160" i="2"/>
  <c r="CW118" i="2"/>
  <c r="CW138" i="2"/>
  <c r="CW148" i="2"/>
  <c r="CW113" i="2"/>
  <c r="CW155" i="2"/>
  <c r="CW147" i="2"/>
  <c r="CW156" i="2"/>
  <c r="CW143" i="2"/>
  <c r="CW106" i="2"/>
  <c r="CW130" i="2"/>
  <c r="CW109" i="2"/>
  <c r="CW117" i="2"/>
  <c r="CW126" i="2"/>
  <c r="CW105" i="2"/>
  <c r="CW120" i="2"/>
  <c r="CW133" i="2"/>
  <c r="CW116" i="2"/>
  <c r="CW103" i="2"/>
  <c r="CW162" i="2"/>
  <c r="CW127" i="2"/>
  <c r="CW121" i="2"/>
  <c r="CW163" i="2"/>
  <c r="DB98" i="2"/>
  <c r="BR98" i="2"/>
  <c r="BR145" i="2" s="1"/>
  <c r="BY98" i="2"/>
  <c r="BY145" i="2" s="1"/>
  <c r="CX98" i="2"/>
  <c r="BP79" i="2"/>
  <c r="BP98" i="2" s="1"/>
  <c r="CM53" i="2"/>
  <c r="CM54" i="2"/>
  <c r="BO146" i="2"/>
  <c r="CA145" i="2"/>
  <c r="BZ145" i="2"/>
  <c r="BW145" i="2"/>
  <c r="BV145" i="2"/>
  <c r="CD145" i="2"/>
  <c r="BS145" i="2"/>
  <c r="BU145" i="2"/>
  <c r="BX145" i="2"/>
  <c r="CW132" i="2" l="1"/>
  <c r="CW144" i="2"/>
  <c r="BW109" i="2"/>
  <c r="BW143" i="2"/>
  <c r="BW117" i="2"/>
  <c r="BW139" i="2"/>
  <c r="BW124" i="2"/>
  <c r="BW138" i="2"/>
  <c r="BW102" i="2"/>
  <c r="BW113" i="2"/>
  <c r="BW104" i="2"/>
  <c r="BW127" i="2"/>
  <c r="BW133" i="2"/>
  <c r="BW136" i="2"/>
  <c r="BW115" i="2"/>
  <c r="BW123" i="2"/>
  <c r="BW142" i="2"/>
  <c r="BW114" i="2"/>
  <c r="BW131" i="2"/>
  <c r="BW121" i="2"/>
  <c r="BW106" i="2"/>
  <c r="BW140" i="2"/>
  <c r="BW141" i="2"/>
  <c r="BW122" i="2"/>
  <c r="BW126" i="2"/>
  <c r="BW137" i="2"/>
  <c r="BW108" i="2"/>
  <c r="BW134" i="2"/>
  <c r="BW120" i="2"/>
  <c r="BW111" i="2"/>
  <c r="BW112" i="2"/>
  <c r="BW118" i="2"/>
  <c r="BW129" i="2"/>
  <c r="BW132" i="2"/>
  <c r="BW116" i="2"/>
  <c r="BW125" i="2"/>
  <c r="BW135" i="2"/>
  <c r="BW107" i="2"/>
  <c r="BW119" i="2"/>
  <c r="BW130" i="2"/>
  <c r="BW103" i="2"/>
  <c r="CC140" i="2"/>
  <c r="CC107" i="2"/>
  <c r="CC127" i="2"/>
  <c r="CC126" i="2"/>
  <c r="CC130" i="2"/>
  <c r="CC138" i="2"/>
  <c r="CC122" i="2"/>
  <c r="CC113" i="2"/>
  <c r="CC112" i="2"/>
  <c r="CC131" i="2"/>
  <c r="CC139" i="2"/>
  <c r="CC102" i="2"/>
  <c r="CC116" i="2"/>
  <c r="CC120" i="2"/>
  <c r="CC132" i="2"/>
  <c r="CC104" i="2"/>
  <c r="CC125" i="2"/>
  <c r="CC109" i="2"/>
  <c r="CC133" i="2"/>
  <c r="CC106" i="2"/>
  <c r="CC123" i="2"/>
  <c r="CC111" i="2"/>
  <c r="CC128" i="2"/>
  <c r="CC134" i="2"/>
  <c r="CC114" i="2"/>
  <c r="CC105" i="2"/>
  <c r="CC117" i="2"/>
  <c r="CC121" i="2"/>
  <c r="CC135" i="2"/>
  <c r="CC141" i="2"/>
  <c r="CC119" i="2"/>
  <c r="CC115" i="2"/>
  <c r="CC110" i="2"/>
  <c r="CC103" i="2"/>
  <c r="CC136" i="2"/>
  <c r="CC108" i="2"/>
  <c r="CC124" i="2"/>
  <c r="CC137" i="2"/>
  <c r="CC118" i="2"/>
  <c r="CC129" i="2"/>
  <c r="CC142" i="2"/>
  <c r="CC143" i="2"/>
  <c r="CC144" i="2"/>
  <c r="CR135" i="2"/>
  <c r="CR154" i="2"/>
  <c r="CR103" i="2"/>
  <c r="CR107" i="2"/>
  <c r="CR155" i="2"/>
  <c r="CR163" i="2"/>
  <c r="CR160" i="2"/>
  <c r="CR117" i="2"/>
  <c r="CR126" i="2"/>
  <c r="CR152" i="2"/>
  <c r="CR162" i="2"/>
  <c r="CR102" i="2"/>
  <c r="CR151" i="2"/>
  <c r="CR133" i="2"/>
  <c r="CR128" i="2"/>
  <c r="CR147" i="2"/>
  <c r="CR143" i="2"/>
  <c r="CR114" i="2"/>
  <c r="CR119" i="2"/>
  <c r="CR131" i="2"/>
  <c r="CR153" i="2"/>
  <c r="CR124" i="2"/>
  <c r="CR137" i="2"/>
  <c r="CR142" i="2"/>
  <c r="CR158" i="2"/>
  <c r="CR105" i="2"/>
  <c r="CR123" i="2"/>
  <c r="CR109" i="2"/>
  <c r="CR134" i="2"/>
  <c r="CR138" i="2"/>
  <c r="CR110" i="2"/>
  <c r="CR113" i="2"/>
  <c r="CR121" i="2"/>
  <c r="CR129" i="2"/>
  <c r="CR111" i="2"/>
  <c r="CR118" i="2"/>
  <c r="CR116" i="2"/>
  <c r="CR146" i="2"/>
  <c r="CR130" i="2"/>
  <c r="CR148" i="2"/>
  <c r="CR141" i="2"/>
  <c r="CR150" i="2"/>
  <c r="CR122" i="2"/>
  <c r="CR156" i="2"/>
  <c r="CR145" i="2"/>
  <c r="CR149" i="2"/>
  <c r="CR108" i="2"/>
  <c r="CR159" i="2"/>
  <c r="CR106" i="2"/>
  <c r="CR132" i="2"/>
  <c r="CR136" i="2"/>
  <c r="CR140" i="2"/>
  <c r="CR139" i="2"/>
  <c r="CR125" i="2"/>
  <c r="CR112" i="2"/>
  <c r="CR161" i="2"/>
  <c r="CR157" i="2"/>
  <c r="CR115" i="2"/>
  <c r="CR104" i="2"/>
  <c r="CR120" i="2"/>
  <c r="CR144" i="2"/>
  <c r="CR127" i="2"/>
  <c r="CP113" i="2"/>
  <c r="CP129" i="2"/>
  <c r="CP125" i="2"/>
  <c r="CP128" i="2"/>
  <c r="CP147" i="2"/>
  <c r="CP159" i="2"/>
  <c r="CP126" i="2"/>
  <c r="CP107" i="2"/>
  <c r="CP151" i="2"/>
  <c r="CP145" i="2"/>
  <c r="CP148" i="2"/>
  <c r="CP131" i="2"/>
  <c r="CP103" i="2"/>
  <c r="CP106" i="2"/>
  <c r="CP152" i="2"/>
  <c r="CP141" i="2"/>
  <c r="CP124" i="2"/>
  <c r="CP155" i="2"/>
  <c r="CP102" i="2"/>
  <c r="CP110" i="2"/>
  <c r="CP146" i="2"/>
  <c r="CP157" i="2"/>
  <c r="CP117" i="2"/>
  <c r="CP118" i="2"/>
  <c r="CP136" i="2"/>
  <c r="CP139" i="2"/>
  <c r="CP111" i="2"/>
  <c r="CP108" i="2"/>
  <c r="CP116" i="2"/>
  <c r="CP130" i="2"/>
  <c r="CP112" i="2"/>
  <c r="CP134" i="2"/>
  <c r="CP144" i="2"/>
  <c r="CP158" i="2"/>
  <c r="CP138" i="2"/>
  <c r="CP149" i="2"/>
  <c r="CP154" i="2"/>
  <c r="CP156" i="2"/>
  <c r="CP105" i="2"/>
  <c r="CP127" i="2"/>
  <c r="CP114" i="2"/>
  <c r="CP132" i="2"/>
  <c r="CP123" i="2"/>
  <c r="CP135" i="2"/>
  <c r="CP120" i="2"/>
  <c r="CP162" i="2"/>
  <c r="CP115" i="2"/>
  <c r="CP119" i="2"/>
  <c r="CP163" i="2"/>
  <c r="CP133" i="2"/>
  <c r="CP104" i="2"/>
  <c r="CP140" i="2"/>
  <c r="CP160" i="2"/>
  <c r="CP109" i="2"/>
  <c r="CP137" i="2"/>
  <c r="CP161" i="2"/>
  <c r="CP150" i="2"/>
  <c r="CP121" i="2"/>
  <c r="CP142" i="2"/>
  <c r="CP143" i="2"/>
  <c r="CP122" i="2"/>
  <c r="CP153" i="2"/>
  <c r="CU121" i="2"/>
  <c r="CU138" i="2"/>
  <c r="CU153" i="2"/>
  <c r="CU156" i="2"/>
  <c r="CU157" i="2"/>
  <c r="CU134" i="2"/>
  <c r="CU102" i="2"/>
  <c r="CU118" i="2"/>
  <c r="CU133" i="2"/>
  <c r="CU114" i="2"/>
  <c r="CU137" i="2"/>
  <c r="CU128" i="2"/>
  <c r="CU119" i="2"/>
  <c r="CU125" i="2"/>
  <c r="CU140" i="2"/>
  <c r="CU152" i="2"/>
  <c r="CU127" i="2"/>
  <c r="CU116" i="2"/>
  <c r="CU161" i="2"/>
  <c r="CU117" i="2"/>
  <c r="CU151" i="2"/>
  <c r="CU130" i="2"/>
  <c r="CU160" i="2"/>
  <c r="CU105" i="2"/>
  <c r="CU115" i="2"/>
  <c r="CU106" i="2"/>
  <c r="CU122" i="2"/>
  <c r="CU113" i="2"/>
  <c r="CU149" i="2"/>
  <c r="CU162" i="2"/>
  <c r="CU129" i="2"/>
  <c r="CU135" i="2"/>
  <c r="CU143" i="2"/>
  <c r="CU145" i="2"/>
  <c r="CU148" i="2"/>
  <c r="CU155" i="2"/>
  <c r="CU158" i="2"/>
  <c r="CU110" i="2"/>
  <c r="CU142" i="2"/>
  <c r="CU139" i="2"/>
  <c r="CU126" i="2"/>
  <c r="CU146" i="2"/>
  <c r="CU123" i="2"/>
  <c r="CU163" i="2"/>
  <c r="CU111" i="2"/>
  <c r="CU154" i="2"/>
  <c r="CU104" i="2"/>
  <c r="CU109" i="2"/>
  <c r="CU144" i="2"/>
  <c r="CU131" i="2"/>
  <c r="CU124" i="2"/>
  <c r="CU141" i="2"/>
  <c r="CU150" i="2"/>
  <c r="CU132" i="2"/>
  <c r="CU108" i="2"/>
  <c r="CU107" i="2"/>
  <c r="CU159" i="2"/>
  <c r="CU147" i="2"/>
  <c r="CU136" i="2"/>
  <c r="CU112" i="2"/>
  <c r="CU103" i="2"/>
  <c r="CU120" i="2"/>
  <c r="CQ107" i="2"/>
  <c r="CQ125" i="2"/>
  <c r="CQ147" i="2"/>
  <c r="CQ139" i="2"/>
  <c r="CQ160" i="2"/>
  <c r="CQ124" i="2"/>
  <c r="CQ105" i="2"/>
  <c r="CQ131" i="2"/>
  <c r="CQ111" i="2"/>
  <c r="CQ112" i="2"/>
  <c r="CQ150" i="2"/>
  <c r="CQ140" i="2"/>
  <c r="CQ104" i="2"/>
  <c r="CQ113" i="2"/>
  <c r="CQ134" i="2"/>
  <c r="CQ157" i="2"/>
  <c r="CQ126" i="2"/>
  <c r="CQ116" i="2"/>
  <c r="CQ119" i="2"/>
  <c r="CQ149" i="2"/>
  <c r="CQ143" i="2"/>
  <c r="CQ114" i="2"/>
  <c r="CQ148" i="2"/>
  <c r="CQ122" i="2"/>
  <c r="CQ153" i="2"/>
  <c r="CQ151" i="2"/>
  <c r="CQ159" i="2"/>
  <c r="CQ152" i="2"/>
  <c r="CQ118" i="2"/>
  <c r="CQ155" i="2"/>
  <c r="CQ108" i="2"/>
  <c r="CQ132" i="2"/>
  <c r="CQ106" i="2"/>
  <c r="CQ142" i="2"/>
  <c r="CQ146" i="2"/>
  <c r="CQ117" i="2"/>
  <c r="CQ156" i="2"/>
  <c r="CQ163" i="2"/>
  <c r="CQ127" i="2"/>
  <c r="CQ121" i="2"/>
  <c r="CQ144" i="2"/>
  <c r="CQ145" i="2"/>
  <c r="CQ161" i="2"/>
  <c r="CQ129" i="2"/>
  <c r="CQ123" i="2"/>
  <c r="CQ110" i="2"/>
  <c r="CQ130" i="2"/>
  <c r="CQ102" i="2"/>
  <c r="CQ109" i="2"/>
  <c r="CQ103" i="2"/>
  <c r="CQ141" i="2"/>
  <c r="CQ138" i="2"/>
  <c r="CQ115" i="2"/>
  <c r="CQ158" i="2"/>
  <c r="CQ135" i="2"/>
  <c r="CQ136" i="2"/>
  <c r="CQ162" i="2"/>
  <c r="CQ154" i="2"/>
  <c r="CQ137" i="2"/>
  <c r="CQ133" i="2"/>
  <c r="CQ120" i="2"/>
  <c r="CQ128" i="2"/>
  <c r="CN133" i="2"/>
  <c r="CN102" i="2"/>
  <c r="CN121" i="2"/>
  <c r="CN136" i="2"/>
  <c r="CN161" i="2"/>
  <c r="CN126" i="2"/>
  <c r="CN146" i="2"/>
  <c r="CN154" i="2"/>
  <c r="CN129" i="2"/>
  <c r="CN127" i="2"/>
  <c r="CN155" i="2"/>
  <c r="CN108" i="2"/>
  <c r="CN124" i="2"/>
  <c r="CN145" i="2"/>
  <c r="CN142" i="2"/>
  <c r="CN163" i="2"/>
  <c r="CN140" i="2"/>
  <c r="CN119" i="2"/>
  <c r="CN143" i="2"/>
  <c r="CN113" i="2"/>
  <c r="CN159" i="2"/>
  <c r="CN118" i="2"/>
  <c r="CN112" i="2"/>
  <c r="CN135" i="2"/>
  <c r="CN132" i="2"/>
  <c r="CN157" i="2"/>
  <c r="CN120" i="2"/>
  <c r="CN117" i="2"/>
  <c r="CN153" i="2"/>
  <c r="CN111" i="2"/>
  <c r="CN128" i="2"/>
  <c r="CN158" i="2"/>
  <c r="CN107" i="2"/>
  <c r="CN130" i="2"/>
  <c r="CN122" i="2"/>
  <c r="CN115" i="2"/>
  <c r="CN125" i="2"/>
  <c r="CN141" i="2"/>
  <c r="CN123" i="2"/>
  <c r="CN131" i="2"/>
  <c r="CN156" i="2"/>
  <c r="CN110" i="2"/>
  <c r="CN114" i="2"/>
  <c r="CN138" i="2"/>
  <c r="CN116" i="2"/>
  <c r="CN103" i="2"/>
  <c r="CN109" i="2"/>
  <c r="CN144" i="2"/>
  <c r="CN147" i="2"/>
  <c r="CN134" i="2"/>
  <c r="CN152" i="2"/>
  <c r="CN160" i="2"/>
  <c r="CN137" i="2"/>
  <c r="CN148" i="2"/>
  <c r="CN139" i="2"/>
  <c r="CN106" i="2"/>
  <c r="CN104" i="2"/>
  <c r="CN162" i="2"/>
  <c r="CN105" i="2"/>
  <c r="CN150" i="2"/>
  <c r="CN149" i="2"/>
  <c r="CN151" i="2"/>
  <c r="BT141" i="2"/>
  <c r="BT104" i="2"/>
  <c r="BT133" i="2"/>
  <c r="BT118" i="2"/>
  <c r="BT106" i="2"/>
  <c r="BT103" i="2"/>
  <c r="BT142" i="2"/>
  <c r="BT125" i="2"/>
  <c r="BT116" i="2"/>
  <c r="BT129" i="2"/>
  <c r="BT105" i="2"/>
  <c r="BT127" i="2"/>
  <c r="BT131" i="2"/>
  <c r="BT107" i="2"/>
  <c r="BT132" i="2"/>
  <c r="BT126" i="2"/>
  <c r="BT112" i="2"/>
  <c r="BT113" i="2"/>
  <c r="BT120" i="2"/>
  <c r="BT124" i="2"/>
  <c r="BT136" i="2"/>
  <c r="BT109" i="2"/>
  <c r="BT128" i="2"/>
  <c r="BT123" i="2"/>
  <c r="BT138" i="2"/>
  <c r="BT111" i="2"/>
  <c r="BT110" i="2"/>
  <c r="BT115" i="2"/>
  <c r="BT122" i="2"/>
  <c r="BT117" i="2"/>
  <c r="BT130" i="2"/>
  <c r="BT137" i="2"/>
  <c r="BT139" i="2"/>
  <c r="BT119" i="2"/>
  <c r="BT102" i="2"/>
  <c r="BT135" i="2"/>
  <c r="BT108" i="2"/>
  <c r="BT140" i="2"/>
  <c r="BT121" i="2"/>
  <c r="BT114" i="2"/>
  <c r="BT134" i="2"/>
  <c r="BT143" i="2"/>
  <c r="BT144" i="2"/>
  <c r="CX147" i="2"/>
  <c r="CX140" i="2"/>
  <c r="CX114" i="2"/>
  <c r="CX118" i="2"/>
  <c r="CX131" i="2"/>
  <c r="CX155" i="2"/>
  <c r="CX159" i="2"/>
  <c r="CX148" i="2"/>
  <c r="CX122" i="2"/>
  <c r="CX137" i="2"/>
  <c r="CX143" i="2"/>
  <c r="CX153" i="2"/>
  <c r="CX139" i="2"/>
  <c r="CX151" i="2"/>
  <c r="CX132" i="2"/>
  <c r="CX113" i="2"/>
  <c r="CX146" i="2"/>
  <c r="CX158" i="2"/>
  <c r="CX103" i="2"/>
  <c r="CX156" i="2"/>
  <c r="CX106" i="2"/>
  <c r="CX160" i="2"/>
  <c r="CX124" i="2"/>
  <c r="CX163" i="2"/>
  <c r="CX121" i="2"/>
  <c r="CX136" i="2"/>
  <c r="CX141" i="2"/>
  <c r="CX120" i="2"/>
  <c r="CX125" i="2"/>
  <c r="CX162" i="2"/>
  <c r="CX102" i="2"/>
  <c r="CX152" i="2"/>
  <c r="CX149" i="2"/>
  <c r="CX128" i="2"/>
  <c r="CX126" i="2"/>
  <c r="CX127" i="2"/>
  <c r="CX138" i="2"/>
  <c r="CX108" i="2"/>
  <c r="CX129" i="2"/>
  <c r="CX150" i="2"/>
  <c r="CX133" i="2"/>
  <c r="CX135" i="2"/>
  <c r="CX154" i="2"/>
  <c r="CX142" i="2"/>
  <c r="CX104" i="2"/>
  <c r="CX145" i="2"/>
  <c r="CX119" i="2"/>
  <c r="CX112" i="2"/>
  <c r="CX105" i="2"/>
  <c r="CX107" i="2"/>
  <c r="CX134" i="2"/>
  <c r="CX123" i="2"/>
  <c r="CX117" i="2"/>
  <c r="CX157" i="2"/>
  <c r="CX115" i="2"/>
  <c r="CX116" i="2"/>
  <c r="CX161" i="2"/>
  <c r="CX130" i="2"/>
  <c r="CX111" i="2"/>
  <c r="CX109" i="2"/>
  <c r="CX110" i="2"/>
  <c r="CX144" i="2"/>
  <c r="BV140" i="2"/>
  <c r="BV141" i="2"/>
  <c r="BV116" i="2"/>
  <c r="BV115" i="2"/>
  <c r="BV121" i="2"/>
  <c r="BV102" i="2"/>
  <c r="BV136" i="2"/>
  <c r="BV124" i="2"/>
  <c r="BV105" i="2"/>
  <c r="BV108" i="2"/>
  <c r="BV129" i="2"/>
  <c r="BV137" i="2"/>
  <c r="BV112" i="2"/>
  <c r="BV118" i="2"/>
  <c r="BV122" i="2"/>
  <c r="BV130" i="2"/>
  <c r="BV138" i="2"/>
  <c r="BV117" i="2"/>
  <c r="BV126" i="2"/>
  <c r="BV127" i="2"/>
  <c r="BV131" i="2"/>
  <c r="BV139" i="2"/>
  <c r="BV103" i="2"/>
  <c r="BV128" i="2"/>
  <c r="BV104" i="2"/>
  <c r="BV132" i="2"/>
  <c r="BV106" i="2"/>
  <c r="BV114" i="2"/>
  <c r="BV123" i="2"/>
  <c r="BV133" i="2"/>
  <c r="BV125" i="2"/>
  <c r="BV119" i="2"/>
  <c r="BV120" i="2"/>
  <c r="BV109" i="2"/>
  <c r="BV134" i="2"/>
  <c r="BV111" i="2"/>
  <c r="BV110" i="2"/>
  <c r="BV113" i="2"/>
  <c r="BV135" i="2"/>
  <c r="BV107" i="2"/>
  <c r="BV142" i="2"/>
  <c r="BV143" i="2"/>
  <c r="BV144" i="2"/>
  <c r="CD140" i="2"/>
  <c r="CD141" i="2"/>
  <c r="CD116" i="2"/>
  <c r="CD120" i="2"/>
  <c r="CD114" i="2"/>
  <c r="CD132" i="2"/>
  <c r="CD131" i="2"/>
  <c r="CD125" i="2"/>
  <c r="CD107" i="2"/>
  <c r="CD123" i="2"/>
  <c r="CD133" i="2"/>
  <c r="CD104" i="2"/>
  <c r="CD126" i="2"/>
  <c r="CD106" i="2"/>
  <c r="CD112" i="2"/>
  <c r="CD129" i="2"/>
  <c r="CD134" i="2"/>
  <c r="CD128" i="2"/>
  <c r="CD102" i="2"/>
  <c r="CD110" i="2"/>
  <c r="CD117" i="2"/>
  <c r="CD121" i="2"/>
  <c r="CD105" i="2"/>
  <c r="CD135" i="2"/>
  <c r="CD103" i="2"/>
  <c r="CD115" i="2"/>
  <c r="CD108" i="2"/>
  <c r="CD136" i="2"/>
  <c r="CD139" i="2"/>
  <c r="CD119" i="2"/>
  <c r="CD109" i="2"/>
  <c r="CD113" i="2"/>
  <c r="CD124" i="2"/>
  <c r="CD137" i="2"/>
  <c r="CD127" i="2"/>
  <c r="CD118" i="2"/>
  <c r="CD122" i="2"/>
  <c r="CD130" i="2"/>
  <c r="CD138" i="2"/>
  <c r="CD111" i="2"/>
  <c r="CD142" i="2"/>
  <c r="CD143" i="2"/>
  <c r="CD144" i="2"/>
  <c r="BY141" i="2"/>
  <c r="BY107" i="2"/>
  <c r="BY103" i="2"/>
  <c r="BY117" i="2"/>
  <c r="BY112" i="2"/>
  <c r="BY139" i="2"/>
  <c r="BY121" i="2"/>
  <c r="BY124" i="2"/>
  <c r="BY109" i="2"/>
  <c r="BY132" i="2"/>
  <c r="BY110" i="2"/>
  <c r="BY135" i="2"/>
  <c r="BY138" i="2"/>
  <c r="BY116" i="2"/>
  <c r="BY108" i="2"/>
  <c r="BY104" i="2"/>
  <c r="BY133" i="2"/>
  <c r="BY123" i="2"/>
  <c r="BY106" i="2"/>
  <c r="BY113" i="2"/>
  <c r="BY105" i="2"/>
  <c r="BY111" i="2"/>
  <c r="BY126" i="2"/>
  <c r="BY134" i="2"/>
  <c r="BY127" i="2"/>
  <c r="BY140" i="2"/>
  <c r="BY122" i="2"/>
  <c r="BY102" i="2"/>
  <c r="BY115" i="2"/>
  <c r="BY118" i="2"/>
  <c r="BY130" i="2"/>
  <c r="BY114" i="2"/>
  <c r="BY125" i="2"/>
  <c r="BY136" i="2"/>
  <c r="BY129" i="2"/>
  <c r="BY120" i="2"/>
  <c r="BY131" i="2"/>
  <c r="BY119" i="2"/>
  <c r="BY128" i="2"/>
  <c r="BY137" i="2"/>
  <c r="BY142" i="2"/>
  <c r="BY143" i="2"/>
  <c r="BY144" i="2"/>
  <c r="CA141" i="2"/>
  <c r="CA126" i="2"/>
  <c r="CA108" i="2"/>
  <c r="CA140" i="2"/>
  <c r="CA118" i="2"/>
  <c r="CA125" i="2"/>
  <c r="CA102" i="2"/>
  <c r="CA136" i="2"/>
  <c r="CA116" i="2"/>
  <c r="CA105" i="2"/>
  <c r="CA115" i="2"/>
  <c r="CA131" i="2"/>
  <c r="CA110" i="2"/>
  <c r="CA127" i="2"/>
  <c r="CA130" i="2"/>
  <c r="CA120" i="2"/>
  <c r="CA135" i="2"/>
  <c r="CA117" i="2"/>
  <c r="CA124" i="2"/>
  <c r="CA104" i="2"/>
  <c r="CA138" i="2"/>
  <c r="CA106" i="2"/>
  <c r="CA133" i="2"/>
  <c r="CA132" i="2"/>
  <c r="CA139" i="2"/>
  <c r="CA137" i="2"/>
  <c r="CA107" i="2"/>
  <c r="CA109" i="2"/>
  <c r="CA119" i="2"/>
  <c r="CA121" i="2"/>
  <c r="CA122" i="2"/>
  <c r="CA123" i="2"/>
  <c r="CA134" i="2"/>
  <c r="CA128" i="2"/>
  <c r="CA142" i="2"/>
  <c r="CA103" i="2"/>
  <c r="CA112" i="2"/>
  <c r="CA129" i="2"/>
  <c r="CA111" i="2"/>
  <c r="CA113" i="2"/>
  <c r="CA114" i="2"/>
  <c r="CA143" i="2"/>
  <c r="CA144" i="2"/>
  <c r="CZ163" i="2"/>
  <c r="CZ125" i="2"/>
  <c r="CZ145" i="2"/>
  <c r="CZ105" i="2"/>
  <c r="CZ120" i="2"/>
  <c r="CZ115" i="2"/>
  <c r="CZ139" i="2"/>
  <c r="CZ108" i="2"/>
  <c r="CZ153" i="2"/>
  <c r="CZ102" i="2"/>
  <c r="CZ121" i="2"/>
  <c r="CZ157" i="2"/>
  <c r="CZ156" i="2"/>
  <c r="CZ147" i="2"/>
  <c r="CZ148" i="2"/>
  <c r="CZ137" i="2"/>
  <c r="CZ133" i="2"/>
  <c r="CZ159" i="2"/>
  <c r="CZ119" i="2"/>
  <c r="CZ161" i="2"/>
  <c r="CZ143" i="2"/>
  <c r="CZ144" i="2"/>
  <c r="CZ110" i="2"/>
  <c r="CZ130" i="2"/>
  <c r="CZ146" i="2"/>
  <c r="CZ117" i="2"/>
  <c r="CZ123" i="2"/>
  <c r="CZ128" i="2"/>
  <c r="CZ107" i="2"/>
  <c r="CZ141" i="2"/>
  <c r="CZ152" i="2"/>
  <c r="CZ136" i="2"/>
  <c r="CZ131" i="2"/>
  <c r="CZ124" i="2"/>
  <c r="CZ103" i="2"/>
  <c r="CZ154" i="2"/>
  <c r="CZ150" i="2"/>
  <c r="CZ112" i="2"/>
  <c r="CZ162" i="2"/>
  <c r="CZ113" i="2"/>
  <c r="CZ118" i="2"/>
  <c r="CZ135" i="2"/>
  <c r="CZ134" i="2"/>
  <c r="CZ132" i="2"/>
  <c r="CZ158" i="2"/>
  <c r="CZ114" i="2"/>
  <c r="CZ138" i="2"/>
  <c r="CZ155" i="2"/>
  <c r="CZ106" i="2"/>
  <c r="CZ127" i="2"/>
  <c r="CZ140" i="2"/>
  <c r="CZ109" i="2"/>
  <c r="CZ142" i="2"/>
  <c r="CZ149" i="2"/>
  <c r="CZ111" i="2"/>
  <c r="CZ129" i="2"/>
  <c r="CZ151" i="2"/>
  <c r="CZ126" i="2"/>
  <c r="CZ104" i="2"/>
  <c r="CZ160" i="2"/>
  <c r="CZ116" i="2"/>
  <c r="CZ122" i="2"/>
  <c r="BS140" i="2"/>
  <c r="BS120" i="2"/>
  <c r="BS129" i="2"/>
  <c r="BS116" i="2"/>
  <c r="BS105" i="2"/>
  <c r="BS137" i="2"/>
  <c r="BS126" i="2"/>
  <c r="BS110" i="2"/>
  <c r="BS106" i="2"/>
  <c r="BS102" i="2"/>
  <c r="BS138" i="2"/>
  <c r="BS131" i="2"/>
  <c r="BS111" i="2"/>
  <c r="BS118" i="2"/>
  <c r="BS122" i="2"/>
  <c r="BS139" i="2"/>
  <c r="BS141" i="2"/>
  <c r="BS104" i="2"/>
  <c r="BS121" i="2"/>
  <c r="BS128" i="2"/>
  <c r="BS132" i="2"/>
  <c r="BS123" i="2"/>
  <c r="BS112" i="2"/>
  <c r="BS125" i="2"/>
  <c r="BS133" i="2"/>
  <c r="BS130" i="2"/>
  <c r="BS103" i="2"/>
  <c r="BS117" i="2"/>
  <c r="BS119" i="2"/>
  <c r="BS134" i="2"/>
  <c r="BS108" i="2"/>
  <c r="BS127" i="2"/>
  <c r="BS109" i="2"/>
  <c r="BS115" i="2"/>
  <c r="BS135" i="2"/>
  <c r="BS124" i="2"/>
  <c r="BS136" i="2"/>
  <c r="BS114" i="2"/>
  <c r="BS107" i="2"/>
  <c r="BS113" i="2"/>
  <c r="BS142" i="2"/>
  <c r="BS143" i="2"/>
  <c r="BS144" i="2"/>
  <c r="BQ110" i="2"/>
  <c r="BQ130" i="2"/>
  <c r="BQ134" i="2"/>
  <c r="BQ131" i="2"/>
  <c r="BQ107" i="2"/>
  <c r="BQ108" i="2"/>
  <c r="BQ117" i="2"/>
  <c r="BQ112" i="2"/>
  <c r="BQ120" i="2"/>
  <c r="BQ104" i="2"/>
  <c r="BQ137" i="2"/>
  <c r="BQ116" i="2"/>
  <c r="BQ115" i="2"/>
  <c r="BQ119" i="2"/>
  <c r="BQ124" i="2"/>
  <c r="BQ126" i="2"/>
  <c r="BQ121" i="2"/>
  <c r="BQ138" i="2"/>
  <c r="BQ102" i="2"/>
  <c r="BQ141" i="2"/>
  <c r="BQ132" i="2"/>
  <c r="BQ139" i="2"/>
  <c r="BQ106" i="2"/>
  <c r="BQ123" i="2"/>
  <c r="BQ127" i="2"/>
  <c r="BQ113" i="2"/>
  <c r="BQ133" i="2"/>
  <c r="BQ135" i="2"/>
  <c r="BQ128" i="2"/>
  <c r="BQ105" i="2"/>
  <c r="BQ142" i="2"/>
  <c r="BQ109" i="2"/>
  <c r="BQ111" i="2"/>
  <c r="BQ136" i="2"/>
  <c r="BQ118" i="2"/>
  <c r="BQ122" i="2"/>
  <c r="BQ140" i="2"/>
  <c r="BQ103" i="2"/>
  <c r="BQ125" i="2"/>
  <c r="BQ114" i="2"/>
  <c r="BQ129" i="2"/>
  <c r="BQ143" i="2"/>
  <c r="BQ144" i="2"/>
  <c r="BR125" i="2"/>
  <c r="BR109" i="2"/>
  <c r="BR123" i="2"/>
  <c r="BR131" i="2"/>
  <c r="BR139" i="2"/>
  <c r="BR111" i="2"/>
  <c r="BR112" i="2"/>
  <c r="BR126" i="2"/>
  <c r="BR132" i="2"/>
  <c r="BR117" i="2"/>
  <c r="BR120" i="2"/>
  <c r="BR128" i="2"/>
  <c r="BR133" i="2"/>
  <c r="BR102" i="2"/>
  <c r="BR105" i="2"/>
  <c r="BR108" i="2"/>
  <c r="BR107" i="2"/>
  <c r="BR134" i="2"/>
  <c r="BR141" i="2"/>
  <c r="BR113" i="2"/>
  <c r="BR118" i="2"/>
  <c r="BR110" i="2"/>
  <c r="BR115" i="2"/>
  <c r="BR135" i="2"/>
  <c r="BR121" i="2"/>
  <c r="BR127" i="2"/>
  <c r="BR122" i="2"/>
  <c r="BR124" i="2"/>
  <c r="BR136" i="2"/>
  <c r="BR140" i="2"/>
  <c r="BR106" i="2"/>
  <c r="BR104" i="2"/>
  <c r="BR103" i="2"/>
  <c r="BR129" i="2"/>
  <c r="BR137" i="2"/>
  <c r="BR116" i="2"/>
  <c r="BR119" i="2"/>
  <c r="BR114" i="2"/>
  <c r="BR130" i="2"/>
  <c r="BR138" i="2"/>
  <c r="BR142" i="2"/>
  <c r="BR143" i="2"/>
  <c r="BR144" i="2"/>
  <c r="CY112" i="2"/>
  <c r="CY141" i="2"/>
  <c r="CY105" i="2"/>
  <c r="CY152" i="2"/>
  <c r="CY107" i="2"/>
  <c r="CY138" i="2"/>
  <c r="CY161" i="2"/>
  <c r="CY127" i="2"/>
  <c r="CY131" i="2"/>
  <c r="CY110" i="2"/>
  <c r="CY111" i="2"/>
  <c r="CY116" i="2"/>
  <c r="CY117" i="2"/>
  <c r="CY103" i="2"/>
  <c r="CY148" i="2"/>
  <c r="CY149" i="2"/>
  <c r="CY142" i="2"/>
  <c r="CY120" i="2"/>
  <c r="CY158" i="2"/>
  <c r="CY154" i="2"/>
  <c r="CY157" i="2"/>
  <c r="CY147" i="2"/>
  <c r="CY162" i="2"/>
  <c r="CY126" i="2"/>
  <c r="CY114" i="2"/>
  <c r="CY155" i="2"/>
  <c r="CY134" i="2"/>
  <c r="CY159" i="2"/>
  <c r="CY119" i="2"/>
  <c r="CY121" i="2"/>
  <c r="CY113" i="2"/>
  <c r="CY106" i="2"/>
  <c r="CY140" i="2"/>
  <c r="CY160" i="2"/>
  <c r="CY132" i="2"/>
  <c r="CY109" i="2"/>
  <c r="CY137" i="2"/>
  <c r="CY123" i="2"/>
  <c r="CY124" i="2"/>
  <c r="CY102" i="2"/>
  <c r="CY122" i="2"/>
  <c r="CY156" i="2"/>
  <c r="CY136" i="2"/>
  <c r="CY129" i="2"/>
  <c r="CY153" i="2"/>
  <c r="CY108" i="2"/>
  <c r="CY125" i="2"/>
  <c r="CY118" i="2"/>
  <c r="CY163" i="2"/>
  <c r="CY146" i="2"/>
  <c r="CY151" i="2"/>
  <c r="CY104" i="2"/>
  <c r="CY145" i="2"/>
  <c r="CY128" i="2"/>
  <c r="CY135" i="2"/>
  <c r="CY150" i="2"/>
  <c r="CY130" i="2"/>
  <c r="CY143" i="2"/>
  <c r="CY139" i="2"/>
  <c r="CY115" i="2"/>
  <c r="CY144" i="2"/>
  <c r="CY133" i="2"/>
  <c r="CT150" i="2"/>
  <c r="CT116" i="2"/>
  <c r="CT158" i="2"/>
  <c r="CT122" i="2"/>
  <c r="CT151" i="2"/>
  <c r="CT137" i="2"/>
  <c r="CT156" i="2"/>
  <c r="CT147" i="2"/>
  <c r="CT130" i="2"/>
  <c r="CT144" i="2"/>
  <c r="CT162" i="2"/>
  <c r="CT105" i="2"/>
  <c r="CT163" i="2"/>
  <c r="CT129" i="2"/>
  <c r="CT113" i="2"/>
  <c r="CT161" i="2"/>
  <c r="CT115" i="2"/>
  <c r="CT109" i="2"/>
  <c r="CT140" i="2"/>
  <c r="CT110" i="2"/>
  <c r="CT154" i="2"/>
  <c r="CT106" i="2"/>
  <c r="CT123" i="2"/>
  <c r="CT121" i="2"/>
  <c r="CT133" i="2"/>
  <c r="CT153" i="2"/>
  <c r="CT104" i="2"/>
  <c r="CT132" i="2"/>
  <c r="CT127" i="2"/>
  <c r="CT124" i="2"/>
  <c r="CT119" i="2"/>
  <c r="CT139" i="2"/>
  <c r="CT118" i="2"/>
  <c r="CT135" i="2"/>
  <c r="CT136" i="2"/>
  <c r="CT138" i="2"/>
  <c r="CT112" i="2"/>
  <c r="CT126" i="2"/>
  <c r="CT143" i="2"/>
  <c r="CT131" i="2"/>
  <c r="CT108" i="2"/>
  <c r="CT125" i="2"/>
  <c r="CT142" i="2"/>
  <c r="CT146" i="2"/>
  <c r="CT145" i="2"/>
  <c r="CT117" i="2"/>
  <c r="CT103" i="2"/>
  <c r="CT114" i="2"/>
  <c r="CT160" i="2"/>
  <c r="CT128" i="2"/>
  <c r="CT141" i="2"/>
  <c r="CT148" i="2"/>
  <c r="CT134" i="2"/>
  <c r="CT120" i="2"/>
  <c r="CT102" i="2"/>
  <c r="CT149" i="2"/>
  <c r="CT107" i="2"/>
  <c r="CT159" i="2"/>
  <c r="CT157" i="2"/>
  <c r="CT111" i="2"/>
  <c r="CT152" i="2"/>
  <c r="CT155" i="2"/>
  <c r="CO105" i="2"/>
  <c r="CO141" i="2"/>
  <c r="CO108" i="2"/>
  <c r="CO123" i="2"/>
  <c r="CO127" i="2"/>
  <c r="CO133" i="2"/>
  <c r="CO130" i="2"/>
  <c r="CO119" i="2"/>
  <c r="CO140" i="2"/>
  <c r="CO154" i="2"/>
  <c r="CO160" i="2"/>
  <c r="CO125" i="2"/>
  <c r="CO118" i="2"/>
  <c r="CO117" i="2"/>
  <c r="CO126" i="2"/>
  <c r="CO121" i="2"/>
  <c r="CO163" i="2"/>
  <c r="CO158" i="2"/>
  <c r="CO157" i="2"/>
  <c r="CO161" i="2"/>
  <c r="CO145" i="2"/>
  <c r="CO104" i="2"/>
  <c r="CO147" i="2"/>
  <c r="CO114" i="2"/>
  <c r="CO124" i="2"/>
  <c r="CO152" i="2"/>
  <c r="CO110" i="2"/>
  <c r="CO103" i="2"/>
  <c r="CO142" i="2"/>
  <c r="CO129" i="2"/>
  <c r="CO143" i="2"/>
  <c r="CO144" i="2"/>
  <c r="CO113" i="2"/>
  <c r="CO106" i="2"/>
  <c r="CO149" i="2"/>
  <c r="CO111" i="2"/>
  <c r="CO150" i="2"/>
  <c r="CO137" i="2"/>
  <c r="CO134" i="2"/>
  <c r="CO122" i="2"/>
  <c r="CO162" i="2"/>
  <c r="CO159" i="2"/>
  <c r="CO120" i="2"/>
  <c r="CO156" i="2"/>
  <c r="CO109" i="2"/>
  <c r="CO146" i="2"/>
  <c r="CO151" i="2"/>
  <c r="CO116" i="2"/>
  <c r="CO115" i="2"/>
  <c r="CO155" i="2"/>
  <c r="CO131" i="2"/>
  <c r="CO139" i="2"/>
  <c r="CO138" i="2"/>
  <c r="CO153" i="2"/>
  <c r="CO132" i="2"/>
  <c r="CO148" i="2"/>
  <c r="CO135" i="2"/>
  <c r="CO112" i="2"/>
  <c r="CO107" i="2"/>
  <c r="CO128" i="2"/>
  <c r="CO102" i="2"/>
  <c r="CO136" i="2"/>
  <c r="DA161" i="2"/>
  <c r="DA144" i="2"/>
  <c r="DA159" i="2"/>
  <c r="DA152" i="2"/>
  <c r="DA118" i="2"/>
  <c r="DA150" i="2"/>
  <c r="DA128" i="2"/>
  <c r="DA141" i="2"/>
  <c r="DA133" i="2"/>
  <c r="DA163" i="2"/>
  <c r="DA131" i="2"/>
  <c r="DA134" i="2"/>
  <c r="DA102" i="2"/>
  <c r="DA149" i="2"/>
  <c r="DA121" i="2"/>
  <c r="DA105" i="2"/>
  <c r="DA103" i="2"/>
  <c r="DA157" i="2"/>
  <c r="DA146" i="2"/>
  <c r="DA136" i="2"/>
  <c r="DA138" i="2"/>
  <c r="DA151" i="2"/>
  <c r="DA127" i="2"/>
  <c r="DA137" i="2"/>
  <c r="DA110" i="2"/>
  <c r="DA155" i="2"/>
  <c r="DA119" i="2"/>
  <c r="DA104" i="2"/>
  <c r="DA158" i="2"/>
  <c r="DA111" i="2"/>
  <c r="DA143" i="2"/>
  <c r="DA126" i="2"/>
  <c r="DA145" i="2"/>
  <c r="DA125" i="2"/>
  <c r="DA108" i="2"/>
  <c r="DA154" i="2"/>
  <c r="DA124" i="2"/>
  <c r="DA109" i="2"/>
  <c r="DA140" i="2"/>
  <c r="DA117" i="2"/>
  <c r="DA162" i="2"/>
  <c r="DA147" i="2"/>
  <c r="DA123" i="2"/>
  <c r="DA112" i="2"/>
  <c r="DA106" i="2"/>
  <c r="DA148" i="2"/>
  <c r="DA113" i="2"/>
  <c r="DA107" i="2"/>
  <c r="DA156" i="2"/>
  <c r="DA142" i="2"/>
  <c r="DA135" i="2"/>
  <c r="DA122" i="2"/>
  <c r="DA129" i="2"/>
  <c r="DA115" i="2"/>
  <c r="DA116" i="2"/>
  <c r="DA153" i="2"/>
  <c r="DA130" i="2"/>
  <c r="DA132" i="2"/>
  <c r="DA120" i="2"/>
  <c r="DA160" i="2"/>
  <c r="DA139" i="2"/>
  <c r="DA114" i="2"/>
  <c r="CC145" i="2"/>
  <c r="CS153" i="2"/>
  <c r="CS124" i="2"/>
  <c r="CS106" i="2"/>
  <c r="CS121" i="2"/>
  <c r="CS145" i="2"/>
  <c r="CS151" i="2"/>
  <c r="CS143" i="2"/>
  <c r="CS129" i="2"/>
  <c r="CS148" i="2"/>
  <c r="CS150" i="2"/>
  <c r="CS133" i="2"/>
  <c r="CS147" i="2"/>
  <c r="CS128" i="2"/>
  <c r="CS123" i="2"/>
  <c r="CS154" i="2"/>
  <c r="CS127" i="2"/>
  <c r="CS135" i="2"/>
  <c r="CS158" i="2"/>
  <c r="CS117" i="2"/>
  <c r="CS122" i="2"/>
  <c r="CS130" i="2"/>
  <c r="CS144" i="2"/>
  <c r="CS162" i="2"/>
  <c r="CS156" i="2"/>
  <c r="CS132" i="2"/>
  <c r="CS161" i="2"/>
  <c r="CS142" i="2"/>
  <c r="CS136" i="2"/>
  <c r="CS155" i="2"/>
  <c r="CS126" i="2"/>
  <c r="CS159" i="2"/>
  <c r="CS131" i="2"/>
  <c r="CS157" i="2"/>
  <c r="CS118" i="2"/>
  <c r="CS160" i="2"/>
  <c r="CS105" i="2"/>
  <c r="CS139" i="2"/>
  <c r="CS104" i="2"/>
  <c r="CS107" i="2"/>
  <c r="CS103" i="2"/>
  <c r="CS109" i="2"/>
  <c r="CS116" i="2"/>
  <c r="CS138" i="2"/>
  <c r="CS112" i="2"/>
  <c r="CS163" i="2"/>
  <c r="CS108" i="2"/>
  <c r="CS113" i="2"/>
  <c r="CS141" i="2"/>
  <c r="CS134" i="2"/>
  <c r="CS149" i="2"/>
  <c r="CS146" i="2"/>
  <c r="CS102" i="2"/>
  <c r="CS120" i="2"/>
  <c r="CS110" i="2"/>
  <c r="CS137" i="2"/>
  <c r="CS111" i="2"/>
  <c r="CS119" i="2"/>
  <c r="CS114" i="2"/>
  <c r="CS140" i="2"/>
  <c r="CS115" i="2"/>
  <c r="CS152" i="2"/>
  <c r="CS125" i="2"/>
  <c r="CB140" i="2"/>
  <c r="CB141" i="2"/>
  <c r="CB126" i="2"/>
  <c r="CB122" i="2"/>
  <c r="CB116" i="2"/>
  <c r="CB120" i="2"/>
  <c r="CB134" i="2"/>
  <c r="CB111" i="2"/>
  <c r="CB112" i="2"/>
  <c r="CB125" i="2"/>
  <c r="CB103" i="2"/>
  <c r="CB135" i="2"/>
  <c r="CB114" i="2"/>
  <c r="CB130" i="2"/>
  <c r="CB132" i="2"/>
  <c r="CB119" i="2"/>
  <c r="CB108" i="2"/>
  <c r="CB123" i="2"/>
  <c r="CB107" i="2"/>
  <c r="CB127" i="2"/>
  <c r="CB136" i="2"/>
  <c r="CB121" i="2"/>
  <c r="CB109" i="2"/>
  <c r="CB133" i="2"/>
  <c r="CB113" i="2"/>
  <c r="CB105" i="2"/>
  <c r="CB117" i="2"/>
  <c r="CB129" i="2"/>
  <c r="CB137" i="2"/>
  <c r="CB102" i="2"/>
  <c r="CB138" i="2"/>
  <c r="CB110" i="2"/>
  <c r="CB124" i="2"/>
  <c r="CB118" i="2"/>
  <c r="CB131" i="2"/>
  <c r="CB139" i="2"/>
  <c r="CB106" i="2"/>
  <c r="CB115" i="2"/>
  <c r="CB128" i="2"/>
  <c r="CB104" i="2"/>
  <c r="CB142" i="2"/>
  <c r="CB143" i="2"/>
  <c r="CB144" i="2"/>
  <c r="CV105" i="2"/>
  <c r="CV159" i="2"/>
  <c r="CV136" i="2"/>
  <c r="CV163" i="2"/>
  <c r="CV115" i="2"/>
  <c r="CV153" i="2"/>
  <c r="CV129" i="2"/>
  <c r="CV128" i="2"/>
  <c r="CV152" i="2"/>
  <c r="CV113" i="2"/>
  <c r="CV154" i="2"/>
  <c r="CV146" i="2"/>
  <c r="CV125" i="2"/>
  <c r="CV130" i="2"/>
  <c r="CV104" i="2"/>
  <c r="CV151" i="2"/>
  <c r="CV126" i="2"/>
  <c r="CV124" i="2"/>
  <c r="CV111" i="2"/>
  <c r="CV141" i="2"/>
  <c r="CV147" i="2"/>
  <c r="CV133" i="2"/>
  <c r="CV103" i="2"/>
  <c r="CV143" i="2"/>
  <c r="CV114" i="2"/>
  <c r="CV144" i="2"/>
  <c r="CV117" i="2"/>
  <c r="CV118" i="2"/>
  <c r="CV110" i="2"/>
  <c r="CV132" i="2"/>
  <c r="CV108" i="2"/>
  <c r="CV148" i="2"/>
  <c r="CV150" i="2"/>
  <c r="CV131" i="2"/>
  <c r="CV121" i="2"/>
  <c r="CV161" i="2"/>
  <c r="CV140" i="2"/>
  <c r="CV123" i="2"/>
  <c r="CV137" i="2"/>
  <c r="CV106" i="2"/>
  <c r="CV138" i="2"/>
  <c r="CV149" i="2"/>
  <c r="CV162" i="2"/>
  <c r="CV155" i="2"/>
  <c r="CV116" i="2"/>
  <c r="CV109" i="2"/>
  <c r="CV156" i="2"/>
  <c r="CV158" i="2"/>
  <c r="CV107" i="2"/>
  <c r="CV135" i="2"/>
  <c r="CV134" i="2"/>
  <c r="CV160" i="2"/>
  <c r="CV119" i="2"/>
  <c r="CV122" i="2"/>
  <c r="CV145" i="2"/>
  <c r="CV142" i="2"/>
  <c r="CV102" i="2"/>
  <c r="CV157" i="2"/>
  <c r="CV139" i="2"/>
  <c r="CV112" i="2"/>
  <c r="CV120" i="2"/>
  <c r="CV127" i="2"/>
  <c r="DB110" i="2"/>
  <c r="DB106" i="2"/>
  <c r="DB162" i="2"/>
  <c r="DB163" i="2"/>
  <c r="DB151" i="2"/>
  <c r="DB115" i="2"/>
  <c r="DB114" i="2"/>
  <c r="DB149" i="2"/>
  <c r="DB105" i="2"/>
  <c r="DB148" i="2"/>
  <c r="DB160" i="2"/>
  <c r="DB142" i="2"/>
  <c r="DB107" i="2"/>
  <c r="DB141" i="2"/>
  <c r="DB137" i="2"/>
  <c r="DB154" i="2"/>
  <c r="DB159" i="2"/>
  <c r="DB130" i="2"/>
  <c r="DB155" i="2"/>
  <c r="DB124" i="2"/>
  <c r="DB152" i="2"/>
  <c r="DB150" i="2"/>
  <c r="DB158" i="2"/>
  <c r="DB161" i="2"/>
  <c r="DB113" i="2"/>
  <c r="DB118" i="2"/>
  <c r="DB116" i="2"/>
  <c r="DB146" i="2"/>
  <c r="DB138" i="2"/>
  <c r="DB147" i="2"/>
  <c r="DB112" i="2"/>
  <c r="DB111" i="2"/>
  <c r="DB136" i="2"/>
  <c r="DB117" i="2"/>
  <c r="DB157" i="2"/>
  <c r="DB102" i="2"/>
  <c r="DB121" i="2"/>
  <c r="DB109" i="2"/>
  <c r="DB139" i="2"/>
  <c r="DB153" i="2"/>
  <c r="DB133" i="2"/>
  <c r="DB135" i="2"/>
  <c r="DB144" i="2"/>
  <c r="DB120" i="2"/>
  <c r="DB143" i="2"/>
  <c r="DB108" i="2"/>
  <c r="DB145" i="2"/>
  <c r="DB127" i="2"/>
  <c r="DB131" i="2"/>
  <c r="DB132" i="2"/>
  <c r="DB119" i="2"/>
  <c r="DB129" i="2"/>
  <c r="DB103" i="2"/>
  <c r="DB140" i="2"/>
  <c r="DB128" i="2"/>
  <c r="DB156" i="2"/>
  <c r="DB123" i="2"/>
  <c r="DB122" i="2"/>
  <c r="DB126" i="2"/>
  <c r="DB104" i="2"/>
  <c r="DB125" i="2"/>
  <c r="DB134" i="2"/>
  <c r="BQ145" i="2"/>
  <c r="CE141" i="2"/>
  <c r="CE139" i="2"/>
  <c r="CE118" i="2"/>
  <c r="CE137" i="2"/>
  <c r="CE133" i="2"/>
  <c r="CE105" i="2"/>
  <c r="CE140" i="2"/>
  <c r="CE107" i="2"/>
  <c r="CE116" i="2"/>
  <c r="CE113" i="2"/>
  <c r="CE130" i="2"/>
  <c r="CE129" i="2"/>
  <c r="CE106" i="2"/>
  <c r="CE124" i="2"/>
  <c r="CE120" i="2"/>
  <c r="CE104" i="2"/>
  <c r="CE132" i="2"/>
  <c r="CE103" i="2"/>
  <c r="CE136" i="2"/>
  <c r="CE110" i="2"/>
  <c r="CE117" i="2"/>
  <c r="CE125" i="2"/>
  <c r="CE142" i="2"/>
  <c r="CE112" i="2"/>
  <c r="CE126" i="2"/>
  <c r="CE131" i="2"/>
  <c r="CE121" i="2"/>
  <c r="CE114" i="2"/>
  <c r="CE123" i="2"/>
  <c r="CE108" i="2"/>
  <c r="CE128" i="2"/>
  <c r="CE109" i="2"/>
  <c r="CE134" i="2"/>
  <c r="CE138" i="2"/>
  <c r="CE119" i="2"/>
  <c r="CE135" i="2"/>
  <c r="CE122" i="2"/>
  <c r="CE102" i="2"/>
  <c r="CE127" i="2"/>
  <c r="CE115" i="2"/>
  <c r="CE111" i="2"/>
  <c r="CE143" i="2"/>
  <c r="CE144" i="2"/>
  <c r="BU141" i="2"/>
  <c r="BU128" i="2"/>
  <c r="BU125" i="2"/>
  <c r="BU111" i="2"/>
  <c r="BU110" i="2"/>
  <c r="BU135" i="2"/>
  <c r="BU139" i="2"/>
  <c r="BU116" i="2"/>
  <c r="BU138" i="2"/>
  <c r="BU129" i="2"/>
  <c r="BU121" i="2"/>
  <c r="BU118" i="2"/>
  <c r="BU112" i="2"/>
  <c r="BU127" i="2"/>
  <c r="BU119" i="2"/>
  <c r="BU134" i="2"/>
  <c r="BU124" i="2"/>
  <c r="BU123" i="2"/>
  <c r="BU105" i="2"/>
  <c r="BU137" i="2"/>
  <c r="BU107" i="2"/>
  <c r="BU113" i="2"/>
  <c r="BU126" i="2"/>
  <c r="BU142" i="2"/>
  <c r="BU102" i="2"/>
  <c r="BU103" i="2"/>
  <c r="BU140" i="2"/>
  <c r="BU115" i="2"/>
  <c r="BU104" i="2"/>
  <c r="BU131" i="2"/>
  <c r="BU122" i="2"/>
  <c r="BU130" i="2"/>
  <c r="BU132" i="2"/>
  <c r="BU114" i="2"/>
  <c r="BU120" i="2"/>
  <c r="BU136" i="2"/>
  <c r="BU106" i="2"/>
  <c r="BU109" i="2"/>
  <c r="BU108" i="2"/>
  <c r="BU133" i="2"/>
  <c r="BU117" i="2"/>
  <c r="BU143" i="2"/>
  <c r="BU144" i="2"/>
  <c r="BZ139" i="2"/>
  <c r="BZ121" i="2"/>
  <c r="BZ123" i="2"/>
  <c r="BZ132" i="2"/>
  <c r="BZ106" i="2"/>
  <c r="BZ105" i="2"/>
  <c r="BZ111" i="2"/>
  <c r="BZ135" i="2"/>
  <c r="BZ115" i="2"/>
  <c r="BZ102" i="2"/>
  <c r="BZ136" i="2"/>
  <c r="BZ118" i="2"/>
  <c r="BZ129" i="2"/>
  <c r="BZ116" i="2"/>
  <c r="BZ109" i="2"/>
  <c r="BZ125" i="2"/>
  <c r="BZ103" i="2"/>
  <c r="BZ120" i="2"/>
  <c r="BZ131" i="2"/>
  <c r="BZ137" i="2"/>
  <c r="BZ112" i="2"/>
  <c r="BZ124" i="2"/>
  <c r="BZ113" i="2"/>
  <c r="BZ122" i="2"/>
  <c r="BZ133" i="2"/>
  <c r="BZ138" i="2"/>
  <c r="BZ127" i="2"/>
  <c r="BZ104" i="2"/>
  <c r="BZ130" i="2"/>
  <c r="BZ107" i="2"/>
  <c r="BZ110" i="2"/>
  <c r="BZ114" i="2"/>
  <c r="BZ134" i="2"/>
  <c r="BZ126" i="2"/>
  <c r="BZ141" i="2"/>
  <c r="BZ119" i="2"/>
  <c r="BZ108" i="2"/>
  <c r="BZ140" i="2"/>
  <c r="BZ128" i="2"/>
  <c r="BZ117" i="2"/>
  <c r="BZ142" i="2"/>
  <c r="BZ143" i="2"/>
  <c r="BZ144" i="2"/>
  <c r="BX112" i="2"/>
  <c r="BX109" i="2"/>
  <c r="BX126" i="2"/>
  <c r="BX125" i="2"/>
  <c r="BX135" i="2"/>
  <c r="BX102" i="2"/>
  <c r="BX107" i="2"/>
  <c r="BX123" i="2"/>
  <c r="BX103" i="2"/>
  <c r="BX136" i="2"/>
  <c r="BX124" i="2"/>
  <c r="BX108" i="2"/>
  <c r="BX127" i="2"/>
  <c r="BX106" i="2"/>
  <c r="BX137" i="2"/>
  <c r="BX117" i="2"/>
  <c r="BX122" i="2"/>
  <c r="BX116" i="2"/>
  <c r="BX128" i="2"/>
  <c r="BX138" i="2"/>
  <c r="BX141" i="2"/>
  <c r="BX119" i="2"/>
  <c r="BX131" i="2"/>
  <c r="BX118" i="2"/>
  <c r="BX121" i="2"/>
  <c r="BX139" i="2"/>
  <c r="BX114" i="2"/>
  <c r="BX111" i="2"/>
  <c r="BX120" i="2"/>
  <c r="BX132" i="2"/>
  <c r="BX115" i="2"/>
  <c r="BX105" i="2"/>
  <c r="BX113" i="2"/>
  <c r="BX133" i="2"/>
  <c r="BX104" i="2"/>
  <c r="BX140" i="2"/>
  <c r="BX130" i="2"/>
  <c r="BX129" i="2"/>
  <c r="BX110" i="2"/>
  <c r="BX134" i="2"/>
  <c r="BX142" i="2"/>
  <c r="BX143" i="2"/>
  <c r="BX144" i="2"/>
  <c r="BP141" i="2"/>
  <c r="BP104" i="2"/>
  <c r="BP116" i="2"/>
  <c r="BP135" i="2"/>
  <c r="BP128" i="2"/>
  <c r="BP129" i="2"/>
  <c r="BP117" i="2"/>
  <c r="BP133" i="2"/>
  <c r="BP140" i="2"/>
  <c r="BP113" i="2"/>
  <c r="BP124" i="2"/>
  <c r="BP107" i="2"/>
  <c r="BP126" i="2"/>
  <c r="BP114" i="2"/>
  <c r="BP130" i="2"/>
  <c r="BP106" i="2"/>
  <c r="BP142" i="2"/>
  <c r="BP139" i="2"/>
  <c r="BP109" i="2"/>
  <c r="BP115" i="2"/>
  <c r="BP125" i="2"/>
  <c r="BP123" i="2"/>
  <c r="BP127" i="2"/>
  <c r="BP111" i="2"/>
  <c r="BP132" i="2"/>
  <c r="BP122" i="2"/>
  <c r="BP112" i="2"/>
  <c r="BP138" i="2"/>
  <c r="BP134" i="2"/>
  <c r="BP121" i="2"/>
  <c r="BP131" i="2"/>
  <c r="BP102" i="2"/>
  <c r="BP118" i="2"/>
  <c r="BP103" i="2"/>
  <c r="BP136" i="2"/>
  <c r="BP108" i="2"/>
  <c r="BP120" i="2"/>
  <c r="BP105" i="2"/>
  <c r="BP137" i="2"/>
  <c r="BP110" i="2"/>
  <c r="BP119" i="2"/>
  <c r="BP143" i="2"/>
  <c r="BP144" i="2"/>
  <c r="BP145" i="2"/>
  <c r="CM55" i="2"/>
  <c r="BT146" i="2"/>
  <c r="CC146" i="2"/>
  <c r="BO147" i="2"/>
  <c r="BW146" i="2"/>
  <c r="CA146" i="2"/>
  <c r="CE146" i="2"/>
  <c r="BQ146" i="2"/>
  <c r="BV146" i="2"/>
  <c r="BR146" i="2"/>
  <c r="CD146" i="2"/>
  <c r="CB146" i="2"/>
  <c r="BZ146" i="2"/>
  <c r="BX146" i="2"/>
  <c r="BP146" i="2"/>
  <c r="BS146" i="2"/>
  <c r="BU146" i="2"/>
  <c r="BY146" i="2"/>
  <c r="CM56" i="2" l="1"/>
  <c r="BO148" i="2"/>
  <c r="BW147" i="2"/>
  <c r="BT147" i="2"/>
  <c r="CE147" i="2"/>
  <c r="CD147" i="2"/>
  <c r="BR147" i="2"/>
  <c r="BQ147" i="2"/>
  <c r="CA147" i="2"/>
  <c r="CB147" i="2"/>
  <c r="BZ147" i="2"/>
  <c r="CC147" i="2"/>
  <c r="BV147" i="2"/>
  <c r="BP147" i="2"/>
  <c r="BX147" i="2"/>
  <c r="BY147" i="2"/>
  <c r="BU147" i="2"/>
  <c r="BS147" i="2"/>
  <c r="CM57" i="2" l="1"/>
  <c r="CM58" i="2" s="1"/>
  <c r="CM59" i="2" s="1"/>
  <c r="CM60" i="2" s="1"/>
  <c r="CM61" i="2" s="1"/>
  <c r="CM62" i="2" s="1"/>
  <c r="CM63" i="2" s="1"/>
  <c r="CM64" i="2" s="1"/>
  <c r="CM65" i="2" s="1"/>
  <c r="CM66" i="2" s="1"/>
  <c r="CM67" i="2" s="1"/>
  <c r="CM68" i="2" s="1"/>
  <c r="CM69" i="2" s="1"/>
  <c r="CM80" i="2" s="1"/>
  <c r="CM81" i="2" s="1"/>
  <c r="CM82" i="2" s="1"/>
  <c r="CM83" i="2" s="1"/>
  <c r="CM84" i="2" s="1"/>
  <c r="CM85" i="2" s="1"/>
  <c r="CM86" i="2" s="1"/>
  <c r="CM87" i="2" s="1"/>
  <c r="CM88" i="2" s="1"/>
  <c r="CM89" i="2" s="1"/>
  <c r="CM90" i="2" s="1"/>
  <c r="CM91" i="2" s="1"/>
  <c r="CM92" i="2" s="1"/>
  <c r="CM93" i="2" s="1"/>
  <c r="CM94" i="2" s="1"/>
  <c r="CM95" i="2" s="1"/>
  <c r="CM96" i="2" s="1"/>
  <c r="CM98" i="2" s="1"/>
  <c r="CA148" i="2"/>
  <c r="BW148" i="2"/>
  <c r="BO149" i="2"/>
  <c r="CC148" i="2"/>
  <c r="BT148" i="2"/>
  <c r="CE148" i="2"/>
  <c r="CB148" i="2"/>
  <c r="CD148" i="2"/>
  <c r="BZ148" i="2"/>
  <c r="BR148" i="2"/>
  <c r="BQ148" i="2"/>
  <c r="BV148" i="2"/>
  <c r="BP148" i="2"/>
  <c r="BY148" i="2"/>
  <c r="BX148" i="2"/>
  <c r="BS148" i="2"/>
  <c r="BU148" i="2"/>
  <c r="CM127" i="2" l="1"/>
  <c r="CM116" i="2"/>
  <c r="CM112" i="2"/>
  <c r="CM136" i="2"/>
  <c r="CM154" i="2"/>
  <c r="CM153" i="2"/>
  <c r="CM147" i="2"/>
  <c r="CM106" i="2"/>
  <c r="CM107" i="2"/>
  <c r="CM156" i="2"/>
  <c r="CM104" i="2"/>
  <c r="CM120" i="2"/>
  <c r="CM130" i="2"/>
  <c r="CM118" i="2"/>
  <c r="CM145" i="2"/>
  <c r="CM122" i="2"/>
  <c r="CM163" i="2"/>
  <c r="CM123" i="2"/>
  <c r="CM144" i="2"/>
  <c r="CM129" i="2"/>
  <c r="CM143" i="2"/>
  <c r="CM124" i="2"/>
  <c r="CM102" i="2"/>
  <c r="CM161" i="2"/>
  <c r="CM103" i="2"/>
  <c r="CM125" i="2"/>
  <c r="CM117" i="2"/>
  <c r="CM142" i="2"/>
  <c r="CM157" i="2"/>
  <c r="CM110" i="2"/>
  <c r="CM158" i="2"/>
  <c r="CM150" i="2"/>
  <c r="CM134" i="2"/>
  <c r="CM128" i="2"/>
  <c r="CM155" i="2"/>
  <c r="CM151" i="2"/>
  <c r="CM108" i="2"/>
  <c r="CM160" i="2"/>
  <c r="CM148" i="2"/>
  <c r="CM109" i="2"/>
  <c r="CM140" i="2"/>
  <c r="CM132" i="2"/>
  <c r="CM159" i="2"/>
  <c r="CM115" i="2"/>
  <c r="CM137" i="2"/>
  <c r="CM105" i="2"/>
  <c r="CM119" i="2"/>
  <c r="CM114" i="2"/>
  <c r="CM135" i="2"/>
  <c r="CM121" i="2"/>
  <c r="CM149" i="2"/>
  <c r="CM131" i="2"/>
  <c r="CM139" i="2"/>
  <c r="CM133" i="2"/>
  <c r="CM113" i="2"/>
  <c r="CM162" i="2"/>
  <c r="CM141" i="2"/>
  <c r="CM146" i="2"/>
  <c r="CM152" i="2"/>
  <c r="CM126" i="2"/>
  <c r="CM111" i="2"/>
  <c r="CM138" i="2"/>
  <c r="BO150" i="2"/>
  <c r="CC149" i="2"/>
  <c r="CB149" i="2"/>
  <c r="CA149" i="2"/>
  <c r="BR149" i="2"/>
  <c r="BZ149" i="2"/>
  <c r="BW149" i="2"/>
  <c r="CE149" i="2"/>
  <c r="BQ149" i="2"/>
  <c r="CD149" i="2"/>
  <c r="BV149" i="2"/>
  <c r="BT149" i="2"/>
  <c r="BX149" i="2"/>
  <c r="BU149" i="2"/>
  <c r="BP149" i="2"/>
  <c r="BY149" i="2"/>
  <c r="BS149" i="2"/>
  <c r="CA150" i="2" l="1"/>
  <c r="BO151" i="2"/>
  <c r="CC150" i="2"/>
  <c r="CD150" i="2"/>
  <c r="BT150" i="2"/>
  <c r="BZ150" i="2"/>
  <c r="CE150" i="2"/>
  <c r="BR150" i="2"/>
  <c r="BW150" i="2"/>
  <c r="BQ150" i="2"/>
  <c r="CB150" i="2"/>
  <c r="BV150" i="2"/>
  <c r="BY150" i="2"/>
  <c r="BU150" i="2"/>
  <c r="BS150" i="2"/>
  <c r="BP150" i="2"/>
  <c r="BX150" i="2"/>
  <c r="BO152" i="2" l="1"/>
  <c r="BW151" i="2"/>
  <c r="CB151" i="2"/>
  <c r="CA151" i="2"/>
  <c r="CE151" i="2"/>
  <c r="CD151" i="2"/>
  <c r="BV151" i="2"/>
  <c r="BT151" i="2"/>
  <c r="BR151" i="2"/>
  <c r="BZ151" i="2"/>
  <c r="CC151" i="2"/>
  <c r="BQ151" i="2"/>
  <c r="BS151" i="2"/>
  <c r="BU151" i="2"/>
  <c r="BP151" i="2"/>
  <c r="BX151" i="2"/>
  <c r="BY151" i="2"/>
  <c r="BT152" i="2" l="1"/>
  <c r="BO153" i="2"/>
  <c r="CC152" i="2"/>
  <c r="BQ152" i="2"/>
  <c r="CD152" i="2"/>
  <c r="BV152" i="2"/>
  <c r="CA152" i="2"/>
  <c r="CB152" i="2"/>
  <c r="BZ152" i="2"/>
  <c r="BR152" i="2"/>
  <c r="CE152" i="2"/>
  <c r="BW152" i="2"/>
  <c r="BP152" i="2"/>
  <c r="BY152" i="2"/>
  <c r="BX152" i="2"/>
  <c r="BS152" i="2"/>
  <c r="BU152" i="2"/>
  <c r="BO154" i="2" l="1"/>
  <c r="BW153" i="2"/>
  <c r="CD153" i="2"/>
  <c r="BV153" i="2"/>
  <c r="CE153" i="2"/>
  <c r="BQ153" i="2"/>
  <c r="CB153" i="2"/>
  <c r="BT153" i="2"/>
  <c r="CA153" i="2"/>
  <c r="BR153" i="2"/>
  <c r="BZ153" i="2"/>
  <c r="CC153" i="2"/>
  <c r="BU153" i="2"/>
  <c r="BX153" i="2"/>
  <c r="BS153" i="2"/>
  <c r="BP153" i="2"/>
  <c r="BY153" i="2"/>
  <c r="BO155" i="2" l="1"/>
  <c r="BR154" i="2"/>
  <c r="CC154" i="2"/>
  <c r="BW154" i="2"/>
  <c r="BZ154" i="2"/>
  <c r="CD154" i="2"/>
  <c r="BQ154" i="2"/>
  <c r="CE154" i="2"/>
  <c r="BT154" i="2"/>
  <c r="CA154" i="2"/>
  <c r="BV154" i="2"/>
  <c r="CB154" i="2"/>
  <c r="BY154" i="2"/>
  <c r="BP154" i="2"/>
  <c r="BX154" i="2"/>
  <c r="BS154" i="2"/>
  <c r="BU154" i="2"/>
  <c r="CD155" i="2" l="1"/>
  <c r="BV155" i="2"/>
  <c r="BT155" i="2"/>
  <c r="CA155" i="2"/>
  <c r="CE155" i="2"/>
  <c r="CB155" i="2"/>
  <c r="BZ155" i="2"/>
  <c r="BR155" i="2"/>
  <c r="BQ155" i="2"/>
  <c r="BW155" i="2"/>
  <c r="CC155" i="2"/>
  <c r="BO156" i="2"/>
  <c r="BY155" i="2"/>
  <c r="BU155" i="2"/>
  <c r="BP155" i="2"/>
  <c r="BS155" i="2"/>
  <c r="BX155" i="2"/>
  <c r="BR156" i="2" l="1"/>
  <c r="CC156" i="2"/>
  <c r="BO157" i="2"/>
  <c r="BW156" i="2"/>
  <c r="BT156" i="2"/>
  <c r="BQ156" i="2"/>
  <c r="CE156" i="2"/>
  <c r="CA156" i="2"/>
  <c r="CD156" i="2"/>
  <c r="BV156" i="2"/>
  <c r="BZ156" i="2"/>
  <c r="CB156" i="2"/>
  <c r="BS156" i="2"/>
  <c r="BY156" i="2"/>
  <c r="BP156" i="2"/>
  <c r="BU156" i="2"/>
  <c r="BX156" i="2"/>
  <c r="CA157" i="2" l="1"/>
  <c r="CE157" i="2"/>
  <c r="CB157" i="2"/>
  <c r="BQ157" i="2"/>
  <c r="BT157" i="2"/>
  <c r="CD157" i="2"/>
  <c r="BZ157" i="2"/>
  <c r="BR157" i="2"/>
  <c r="BW157" i="2"/>
  <c r="BO158" i="2"/>
  <c r="CC157" i="2"/>
  <c r="BV157" i="2"/>
  <c r="BX157" i="2"/>
  <c r="BS157" i="2"/>
  <c r="BP157" i="2"/>
  <c r="BU157" i="2"/>
  <c r="BY157" i="2"/>
  <c r="BR158" i="2" l="1"/>
  <c r="BZ158" i="2"/>
  <c r="BW158" i="2"/>
  <c r="BO159" i="2"/>
  <c r="CC158" i="2"/>
  <c r="CD158" i="2"/>
  <c r="CE158" i="2"/>
  <c r="BQ158" i="2"/>
  <c r="CA158" i="2"/>
  <c r="CB158" i="2"/>
  <c r="BV158" i="2"/>
  <c r="BT158" i="2"/>
  <c r="BY158" i="2"/>
  <c r="BX158" i="2"/>
  <c r="BP158" i="2"/>
  <c r="BU158" i="2"/>
  <c r="BS158" i="2"/>
  <c r="CB159" i="2" l="1"/>
  <c r="CE159" i="2"/>
  <c r="BT159" i="2"/>
  <c r="BV159" i="2"/>
  <c r="CA159" i="2"/>
  <c r="CD159" i="2"/>
  <c r="BR159" i="2"/>
  <c r="BZ159" i="2"/>
  <c r="BQ159" i="2"/>
  <c r="CC159" i="2"/>
  <c r="BO160" i="2"/>
  <c r="BW159" i="2"/>
  <c r="BY159" i="2"/>
  <c r="BU159" i="2"/>
  <c r="BP159" i="2"/>
  <c r="BX159" i="2"/>
  <c r="BS159" i="2"/>
  <c r="BZ160" i="2" l="1"/>
  <c r="CC160" i="2"/>
  <c r="BO161" i="2"/>
  <c r="BW160" i="2"/>
  <c r="BR160" i="2"/>
  <c r="BT160" i="2"/>
  <c r="BQ160" i="2"/>
  <c r="CE160" i="2"/>
  <c r="CD160" i="2"/>
  <c r="CA160" i="2"/>
  <c r="BV160" i="2"/>
  <c r="CB160" i="2"/>
  <c r="BY160" i="2"/>
  <c r="BS160" i="2"/>
  <c r="BU160" i="2"/>
  <c r="BP160" i="2"/>
  <c r="BX160" i="2"/>
  <c r="BT161" i="2" l="1"/>
  <c r="BQ161" i="2"/>
  <c r="CA161" i="2"/>
  <c r="CE161" i="2"/>
  <c r="CB161" i="2"/>
  <c r="BZ161" i="2"/>
  <c r="BR161" i="2"/>
  <c r="BV161" i="2"/>
  <c r="BW161" i="2"/>
  <c r="BO162" i="2"/>
  <c r="CD161" i="2"/>
  <c r="CC161" i="2"/>
  <c r="BX161" i="2"/>
  <c r="BP161" i="2"/>
  <c r="BS161" i="2"/>
  <c r="BY161" i="2"/>
  <c r="BU161" i="2"/>
  <c r="BR162" i="2" l="1"/>
  <c r="BZ162" i="2"/>
  <c r="BW162" i="2"/>
  <c r="CC162" i="2"/>
  <c r="BO163" i="2"/>
  <c r="CD162" i="2"/>
  <c r="BQ162" i="2"/>
  <c r="BV162" i="2"/>
  <c r="CA162" i="2"/>
  <c r="BT162" i="2"/>
  <c r="CE162" i="2"/>
  <c r="CB162" i="2"/>
  <c r="BX162" i="2"/>
  <c r="BS162" i="2"/>
  <c r="BP162" i="2"/>
  <c r="BY162" i="2"/>
  <c r="BU162" i="2"/>
  <c r="BT163" i="2" l="1"/>
  <c r="CE163" i="2"/>
  <c r="CB163" i="2"/>
  <c r="BZ163" i="2"/>
  <c r="CA163" i="2"/>
  <c r="BR163" i="2"/>
  <c r="BW163" i="2"/>
  <c r="CC163" i="2"/>
  <c r="CD163" i="2"/>
  <c r="BQ163" i="2"/>
  <c r="BV163" i="2"/>
  <c r="BU163" i="2"/>
  <c r="BS163" i="2"/>
  <c r="BY163" i="2"/>
  <c r="BX163" i="2"/>
  <c r="BP163" i="2"/>
</calcChain>
</file>

<file path=xl/sharedStrings.xml><?xml version="1.0" encoding="utf-8"?>
<sst xmlns="http://schemas.openxmlformats.org/spreadsheetml/2006/main" count="1337" uniqueCount="559">
  <si>
    <t>Intro</t>
  </si>
  <si>
    <t>Race</t>
  </si>
  <si>
    <t>Race Number</t>
  </si>
  <si>
    <t>Number in list</t>
  </si>
  <si>
    <t>Name</t>
  </si>
  <si>
    <t>Position</t>
  </si>
  <si>
    <t>Actual</t>
  </si>
  <si>
    <t>There are no rules in here, please do buy GW publications to get those!  This is a quick reference for those who already have them.</t>
  </si>
  <si>
    <t>Instructions</t>
  </si>
  <si>
    <t>Choose the race first</t>
  </si>
  <si>
    <t>Fill in yellow boxes however you like</t>
  </si>
  <si>
    <t>Choose from the drop downs for green boxes</t>
  </si>
  <si>
    <t>Skaven</t>
  </si>
  <si>
    <t>Coach</t>
  </si>
  <si>
    <t>NAF Name</t>
  </si>
  <si>
    <t>NAF Number</t>
  </si>
  <si>
    <t>Team Name</t>
  </si>
  <si>
    <t>Nr.</t>
  </si>
  <si>
    <t>Max</t>
  </si>
  <si>
    <t>Players or Stars</t>
  </si>
  <si>
    <t>PositionID</t>
  </si>
  <si>
    <t>Cost</t>
  </si>
  <si>
    <t>MA</t>
  </si>
  <si>
    <t>ST</t>
  </si>
  <si>
    <t>AG</t>
  </si>
  <si>
    <t xml:space="preserve">AV </t>
  </si>
  <si>
    <t>Starting Skills</t>
  </si>
  <si>
    <t>Skill Cost</t>
  </si>
  <si>
    <t>PositionCount</t>
  </si>
  <si>
    <t>Lookup</t>
  </si>
  <si>
    <t>Skills</t>
  </si>
  <si>
    <t>Normal</t>
  </si>
  <si>
    <t xml:space="preserve"> </t>
  </si>
  <si>
    <t>Amazon</t>
  </si>
  <si>
    <t>Linewoman</t>
  </si>
  <si>
    <t>Dodge</t>
  </si>
  <si>
    <t>Thrower</t>
  </si>
  <si>
    <t>Dodge, Pass</t>
  </si>
  <si>
    <t>Catcher</t>
  </si>
  <si>
    <t>Dodge, Catch</t>
  </si>
  <si>
    <t>Blitzer</t>
  </si>
  <si>
    <t>Dodge, Block</t>
  </si>
  <si>
    <t>Bretonnian</t>
  </si>
  <si>
    <t>Lineman</t>
  </si>
  <si>
    <t>Fend</t>
  </si>
  <si>
    <t>Yeoman</t>
  </si>
  <si>
    <t>Wrestle</t>
  </si>
  <si>
    <t>Block, Catch, Dauntless</t>
  </si>
  <si>
    <t>Chaos</t>
  </si>
  <si>
    <t>Beastman</t>
  </si>
  <si>
    <t>Horns</t>
  </si>
  <si>
    <t>Chaos Warrior</t>
  </si>
  <si>
    <t>Minotaur</t>
  </si>
  <si>
    <t>Loner, Frenzy, Horns, Mighty Blow, Thick Skull, Wild Animal</t>
  </si>
  <si>
    <t>Chaos Dwarf</t>
  </si>
  <si>
    <t>Hobgoblin</t>
  </si>
  <si>
    <t>Block, Tackle, Thick Skull</t>
  </si>
  <si>
    <t>Bull Centaur</t>
  </si>
  <si>
    <t>Sprint, Sure Feet, Thick Skull</t>
  </si>
  <si>
    <t>Chaos Pact</t>
  </si>
  <si>
    <t>Marauder</t>
  </si>
  <si>
    <t>Goblin Renegade</t>
  </si>
  <si>
    <t>Animosity, Dodge, Stunty, Right Stuff</t>
  </si>
  <si>
    <t>Skaven Renegade</t>
  </si>
  <si>
    <t>Animosity</t>
  </si>
  <si>
    <t>Dark Elf Renegade</t>
  </si>
  <si>
    <t>Orc Renegade</t>
  </si>
  <si>
    <t>Chaos Troll</t>
  </si>
  <si>
    <t>Loner, Mighty Blow, Regeneration, Really Stupid, Always Hungry, Throw Teammate</t>
  </si>
  <si>
    <t>Chaos Ogre</t>
  </si>
  <si>
    <t>Loner, Mighty Blow, Thick Skull, Bonehead, Throw Teammate</t>
  </si>
  <si>
    <t>Dark Elf</t>
  </si>
  <si>
    <t>Lineelf</t>
  </si>
  <si>
    <t>Runner</t>
  </si>
  <si>
    <t>Dump Off</t>
  </si>
  <si>
    <t>Assassin</t>
  </si>
  <si>
    <t>Shadowing, Stab</t>
  </si>
  <si>
    <t>Block</t>
  </si>
  <si>
    <t>Witch Elf</t>
  </si>
  <si>
    <t>Frenzy, Dodge, Jump Up</t>
  </si>
  <si>
    <t>Dwarf</t>
  </si>
  <si>
    <t>StarID</t>
  </si>
  <si>
    <t>Av</t>
  </si>
  <si>
    <t>Elf</t>
  </si>
  <si>
    <t>Goblin</t>
  </si>
  <si>
    <t>Halfling</t>
  </si>
  <si>
    <t>Blocker</t>
  </si>
  <si>
    <t>High Elf</t>
  </si>
  <si>
    <t>Human</t>
  </si>
  <si>
    <t>Khemri</t>
  </si>
  <si>
    <t>Khorne</t>
  </si>
  <si>
    <t>Lizardmen</t>
  </si>
  <si>
    <t>Necromantic</t>
  </si>
  <si>
    <t>Norse</t>
  </si>
  <si>
    <t>Nurgle</t>
  </si>
  <si>
    <t>Ogre</t>
  </si>
  <si>
    <t>Orc</t>
  </si>
  <si>
    <t>Slann</t>
  </si>
  <si>
    <t>Undead</t>
  </si>
  <si>
    <t>Underworld</t>
  </si>
  <si>
    <t>Vampire</t>
  </si>
  <si>
    <t>Wood Elf</t>
  </si>
  <si>
    <t>Sure Hands, Thick Skull</t>
  </si>
  <si>
    <t>Block, Thick Skull</t>
  </si>
  <si>
    <t>Troll Slayer</t>
  </si>
  <si>
    <t>Block, Dauntless, Frenzy, Thick Skull</t>
  </si>
  <si>
    <t>Deathroller</t>
  </si>
  <si>
    <t>Loner, Break Tackle, Dirty Player, Juggernaut, Mighty Blow, No Hands, Secret Weapon, Stand Firm</t>
  </si>
  <si>
    <t>Pass</t>
  </si>
  <si>
    <t>Catch, Nerves of Steel</t>
  </si>
  <si>
    <t>Block, Sidestep</t>
  </si>
  <si>
    <t>Dodge, Stunty, Right Stuff</t>
  </si>
  <si>
    <t>Bombardier</t>
  </si>
  <si>
    <t>Bombardier, Dodge, Secret Weapon, Stunty</t>
  </si>
  <si>
    <t>Looney</t>
  </si>
  <si>
    <t>Chainsaw, Secret Weapon, Stunty</t>
  </si>
  <si>
    <t>Fanatic</t>
  </si>
  <si>
    <t>Ball &amp; Chain, No Hands, Secret Weapon, Stunty</t>
  </si>
  <si>
    <t>Pogoer</t>
  </si>
  <si>
    <t>Dodge, Leap, Stunty, Very Long Legs</t>
  </si>
  <si>
    <t>Troll</t>
  </si>
  <si>
    <t>Doom Diver</t>
  </si>
  <si>
    <t>Right Stuff, Stunty, Swoop</t>
  </si>
  <si>
    <t>Ooligan</t>
  </si>
  <si>
    <t>Disturbing Presence, Dodge, Fan Favourite, Right Stuff, Stunty, Dodge</t>
  </si>
  <si>
    <t>Barik Farblast</t>
  </si>
  <si>
    <t>Loner, Hail Mary Pass, Pass, Secret Weapon, Strong Arm, Sure Hands, Thick Skull</t>
  </si>
  <si>
    <t>Treeman</t>
  </si>
  <si>
    <t>Catch, Dodge, Right Stuff, Sprint, Stunty</t>
  </si>
  <si>
    <t>Hefty</t>
  </si>
  <si>
    <t>Dodge, Fend, Stunty</t>
  </si>
  <si>
    <t>Pass, Safe Throw</t>
  </si>
  <si>
    <t>Catch</t>
  </si>
  <si>
    <t>Team Goods</t>
  </si>
  <si>
    <t>Players</t>
  </si>
  <si>
    <t>Rerolls</t>
  </si>
  <si>
    <t>Catch, Dodge</t>
  </si>
  <si>
    <t>Pass, Sure Hands</t>
  </si>
  <si>
    <t>Bertha Bigfist</t>
  </si>
  <si>
    <t>Loner, Bone-head, Break Tackle, Dodge, Mighty Blow, Thick Skull, Throw Team-Mate</t>
  </si>
  <si>
    <t>Skeleton</t>
  </si>
  <si>
    <t>Regeneration, Thick Skull</t>
  </si>
  <si>
    <t>Fan Factor</t>
  </si>
  <si>
    <t>Thro-Ra</t>
  </si>
  <si>
    <t>Sure Hands, Pass, Regeneration</t>
  </si>
  <si>
    <t>Blitz-Ra</t>
  </si>
  <si>
    <t>Block, Regeneration</t>
  </si>
  <si>
    <t>Assistant Coaches</t>
  </si>
  <si>
    <t>Tomb Guardian</t>
  </si>
  <si>
    <t>Decay, Regeneration</t>
  </si>
  <si>
    <t>Pit Fighter</t>
  </si>
  <si>
    <t>Frenzy</t>
  </si>
  <si>
    <t>Bloodletter</t>
  </si>
  <si>
    <t>Horns, Juggernaut, Regeneration</t>
  </si>
  <si>
    <t>Apothecary</t>
  </si>
  <si>
    <t>Herald</t>
  </si>
  <si>
    <t>Frenzy, Horns, Juggernaut</t>
  </si>
  <si>
    <t>Bloodthirster</t>
  </si>
  <si>
    <t>Loner, Frenzy, Wild Animal, Claw, Horns, Juggernaut, Regeneration</t>
  </si>
  <si>
    <t>Skink</t>
  </si>
  <si>
    <t>Dodge, Stunty</t>
  </si>
  <si>
    <t>Saurus</t>
  </si>
  <si>
    <t>Bomber Dribblesnot</t>
  </si>
  <si>
    <t>Loner, Accurate, Bombardier, Dodge, Right Stuff, Secret Weapon, Stunty</t>
  </si>
  <si>
    <t>Kroxigor</t>
  </si>
  <si>
    <t>Loner, Mighty Blow, Thick Skull, Prehensile Tail, Bonehead</t>
  </si>
  <si>
    <t>Chameleon</t>
  </si>
  <si>
    <t>Dodge, Pass Block, Shadowing, Stunty</t>
  </si>
  <si>
    <t>Zombie</t>
  </si>
  <si>
    <t>Regeneration</t>
  </si>
  <si>
    <t>Ghoul</t>
  </si>
  <si>
    <t>Wight</t>
  </si>
  <si>
    <t>Flesh Golem</t>
  </si>
  <si>
    <t>Standfirm, Thick Skull, Regeneration</t>
  </si>
  <si>
    <t>Werewolf</t>
  </si>
  <si>
    <t>Frenzy, Claws, Regeneration</t>
  </si>
  <si>
    <t>Block, Pass</t>
  </si>
  <si>
    <t>Boomer Eziasson</t>
  </si>
  <si>
    <t>Loner, Accurate, Block, Bombardier, Secret Weapon, Thick Skull</t>
  </si>
  <si>
    <t>Block, Dauntless</t>
  </si>
  <si>
    <t>Berserkers</t>
  </si>
  <si>
    <t>Block, Frenzy, Jump Up</t>
  </si>
  <si>
    <t>Ulfwerener</t>
  </si>
  <si>
    <t>Snow Troll</t>
  </si>
  <si>
    <t>Loner, Claws, Disturbing Presence, Frenzy, Wild Animal</t>
  </si>
  <si>
    <t>Rotter</t>
  </si>
  <si>
    <t>Decay, Nurgle’s Rot</t>
  </si>
  <si>
    <t>Pestigor</t>
  </si>
  <si>
    <t>Horns, Nurgle’s Rot, Regeneration</t>
  </si>
  <si>
    <t>Nurgle Warrior</t>
  </si>
  <si>
    <t>Disturbing Presence, Foul Appearance, Nurgle’s Rot, Regeneration</t>
  </si>
  <si>
    <t>Beast of Nurgle</t>
  </si>
  <si>
    <t>Loner, Disturbing Presence, Foul Appearance, Mighty Blow, Nurgle’s Rot, Really Stupid, Regeneration, Tentacles</t>
  </si>
  <si>
    <t>Snotling</t>
  </si>
  <si>
    <t>Dodge, Right Stuff, Side Step, Stunty, Titchy</t>
  </si>
  <si>
    <t>Mighty Blow, Thick Skull, Bonehead, Throw Teammate</t>
  </si>
  <si>
    <t>Lineorc</t>
  </si>
  <si>
    <t>Brick Far'th**</t>
  </si>
  <si>
    <t>Loner, Bone-head, Mighty Blow, Nerves of Steel, Strong Arm, Thick Skull, Throw Team-Mate</t>
  </si>
  <si>
    <t>Race ID</t>
  </si>
  <si>
    <t>RR-Cost</t>
  </si>
  <si>
    <t>Bribe Cost</t>
  </si>
  <si>
    <t>Chef Cost</t>
  </si>
  <si>
    <t>Black Orc Blocker</t>
  </si>
  <si>
    <t>Linerat</t>
  </si>
  <si>
    <t>Gutter Runner</t>
  </si>
  <si>
    <t>Rat Ogre</t>
  </si>
  <si>
    <t>Count Luthor von Drakenborg</t>
  </si>
  <si>
    <t>Loner, Mighty Blow, Frenzy, Prehensile Tail,Wild Animal</t>
  </si>
  <si>
    <t>Loner, Block, Hypnotic Gaze, Regeneration, Side Step</t>
  </si>
  <si>
    <t>Leap, Very Long Legs</t>
  </si>
  <si>
    <t>Diving Catch, Leap, Very Long Legs</t>
  </si>
  <si>
    <t>Diving Tackle, Jump Up, Leap, Very Long Legs</t>
  </si>
  <si>
    <t>Mummy</t>
  </si>
  <si>
    <t>Mighty Blow, Regeneration</t>
  </si>
  <si>
    <t>Underworld Goblin</t>
  </si>
  <si>
    <t>Skaven Lineman</t>
  </si>
  <si>
    <t>Crazy Igor</t>
  </si>
  <si>
    <t>Loner, Dauntless, Regeneration, Thick Skull, *Thrall</t>
  </si>
  <si>
    <t>Skaven Thrower</t>
  </si>
  <si>
    <t>Animosity, Pass, Sure Hands</t>
  </si>
  <si>
    <t>Skaven Blitzer</t>
  </si>
  <si>
    <t>Animosity, Block</t>
  </si>
  <si>
    <t>Warpstone Troll</t>
  </si>
  <si>
    <t>Thrall</t>
  </si>
  <si>
    <t>Blood Lust, Hypnotic Gaze, Regeneration</t>
  </si>
  <si>
    <t>Catch, Dodge, Sprint</t>
  </si>
  <si>
    <t>Inducement</t>
  </si>
  <si>
    <t>Wardancer</t>
  </si>
  <si>
    <t>Block, Dodge, Leap</t>
  </si>
  <si>
    <t>1 Bribe</t>
  </si>
  <si>
    <t>Loner, Mighty Blow, Stand Firm, Thick Skull, Strong Arm, Take Root, Throw Teammate</t>
  </si>
  <si>
    <t>Deeproot Strongbranch</t>
  </si>
  <si>
    <t>2 Bribes</t>
  </si>
  <si>
    <t>3 Bribes</t>
  </si>
  <si>
    <t>Chef</t>
  </si>
  <si>
    <t>Dolfar Longstride</t>
  </si>
  <si>
    <t>Loner, Diving Catch, Hail Mary Pass, Kick, Kick-off Return, Pass Block</t>
  </si>
  <si>
    <t>Eldril Sidewinder</t>
  </si>
  <si>
    <t>Loner, Catch, Dodge, Hypnotic Gaze, Nerves of Steel, Pass Block</t>
  </si>
  <si>
    <t>Fezglitch</t>
  </si>
  <si>
    <t>Loner, Ball &amp; Chain, Disturbing Presence, Foul Appearance, No Hands, Secret Weapon</t>
  </si>
  <si>
    <t>Flint Churnblade</t>
  </si>
  <si>
    <t>Loner, Block, Chainsaw, Secret Weapon, Thick Skull</t>
  </si>
  <si>
    <t>Fungus the Loon</t>
  </si>
  <si>
    <t>Loner, Ball &amp; Chain, Mighty Blow, No Hands, Secret Weapon, Stunty</t>
  </si>
  <si>
    <t>Glart Smashrip Jr.</t>
  </si>
  <si>
    <t>Loner, Block, Claw, Juggernaut</t>
  </si>
  <si>
    <t>Grashnak Blackhoof</t>
  </si>
  <si>
    <t>Loner, Frenzy, Horns, Mighty Blow, Thick Skull</t>
  </si>
  <si>
    <t>Griff Oberwald</t>
  </si>
  <si>
    <t>Loner, Block, Dodge, Fend, Sprint, Sure Feet</t>
  </si>
  <si>
    <t>Skill</t>
  </si>
  <si>
    <t>Category</t>
  </si>
  <si>
    <t>Grim Ironjaw</t>
  </si>
  <si>
    <t>Loner, Block, Dauntless, Frenzy, Multiple Block, Thick Skull</t>
  </si>
  <si>
    <t>G</t>
  </si>
  <si>
    <t>Dauntless</t>
  </si>
  <si>
    <t>Dirty Player</t>
  </si>
  <si>
    <t>Kick</t>
  </si>
  <si>
    <t>Kick-Off Return</t>
  </si>
  <si>
    <t>Pass Block</t>
  </si>
  <si>
    <t>Pro</t>
  </si>
  <si>
    <t>Shadowing</t>
  </si>
  <si>
    <t>Strip Ball</t>
  </si>
  <si>
    <t>Sure Hands</t>
  </si>
  <si>
    <t>Tackle</t>
  </si>
  <si>
    <t>A</t>
  </si>
  <si>
    <t>Diving Catch</t>
  </si>
  <si>
    <t>Diving Tackle</t>
  </si>
  <si>
    <t>Jump Up</t>
  </si>
  <si>
    <t>Leap</t>
  </si>
  <si>
    <t>Side Step</t>
  </si>
  <si>
    <t>Sneaky Git</t>
  </si>
  <si>
    <t>Sprint</t>
  </si>
  <si>
    <t>Sure Feet</t>
  </si>
  <si>
    <t>Break Tackle</t>
  </si>
  <si>
    <t>S</t>
  </si>
  <si>
    <t>Grab</t>
  </si>
  <si>
    <t>Guard</t>
  </si>
  <si>
    <t>Juggernaut</t>
  </si>
  <si>
    <t>Mighty Blow</t>
  </si>
  <si>
    <t>Multiple Block</t>
  </si>
  <si>
    <t>Piling On</t>
  </si>
  <si>
    <t>Stand Firm</t>
  </si>
  <si>
    <t>Strong Arm</t>
  </si>
  <si>
    <t>Thick Skull</t>
  </si>
  <si>
    <t>Accurate</t>
  </si>
  <si>
    <t>P</t>
  </si>
  <si>
    <t>Dump-Off</t>
  </si>
  <si>
    <t>Hail Mary Pass</t>
  </si>
  <si>
    <t>Leader</t>
  </si>
  <si>
    <t>Nerves of Steel</t>
  </si>
  <si>
    <t>Safe Throw</t>
  </si>
  <si>
    <t>Big Hand</t>
  </si>
  <si>
    <t>M</t>
  </si>
  <si>
    <t>Claw(s)</t>
  </si>
  <si>
    <t>Disturbing Presence</t>
  </si>
  <si>
    <t>Extra Arms</t>
  </si>
  <si>
    <t>Foul Appearance</t>
  </si>
  <si>
    <t>Prehensile Tail</t>
  </si>
  <si>
    <t>Tentacles</t>
  </si>
  <si>
    <t>Two Heads</t>
  </si>
  <si>
    <t>Very Long Legs</t>
  </si>
  <si>
    <t>Grotty**</t>
  </si>
  <si>
    <t>Loner, Dodge, Right Stuff, Stunty</t>
  </si>
  <si>
    <t>Hack Enslash</t>
  </si>
  <si>
    <t>Loner, Chainsaw, Regeneration, Secret Weapon, Side Step</t>
  </si>
  <si>
    <t>Hakflem Skuttlespike</t>
  </si>
  <si>
    <t>Loner, Dodge, Extra Arms, Prehensile Tail, Two Heads</t>
  </si>
  <si>
    <t>Headsplitter</t>
  </si>
  <si>
    <t>Loner, Frenzy, Mighty Blow, Prehensile Tail</t>
  </si>
  <si>
    <t>Loner, Chainsaw, Secret Weapon, Stand Firm</t>
  </si>
  <si>
    <t>Hemlock</t>
  </si>
  <si>
    <t>Loner, Block, Dodge, Side Step, Jump Up, Stab, Stunty</t>
  </si>
  <si>
    <t>Horkon Heartripper</t>
  </si>
  <si>
    <t>Loner, Dodge, Leap, Multiple Block, Shadowing, Stab</t>
  </si>
  <si>
    <t>Hthark the Unstoppable</t>
  </si>
  <si>
    <t>Loner, Block, Break Tackle, Juggernaut, Sprint, Sure Feet, Thick Skull</t>
  </si>
  <si>
    <t>Hubris Rakarth</t>
  </si>
  <si>
    <t>Loner, Block, Dirty Player, Jump Up, Mighty Blow, Strip Ball</t>
  </si>
  <si>
    <t>Humerus Carpal</t>
  </si>
  <si>
    <t>Loner, Catch, Dodge, Regeneration, Nerves of Steel</t>
  </si>
  <si>
    <t>Icepelt Hammerblow</t>
  </si>
  <si>
    <t>loner, claws, disturbing presence, frenzy, regeneration, thick skull</t>
  </si>
  <si>
    <t>Ithaca Benoin</t>
  </si>
  <si>
    <t>Loner, Accurate, Dump Off, Nerves of Steel, Pass, Regeneration, Sure Hands</t>
  </si>
  <si>
    <t>J Earlice</t>
  </si>
  <si>
    <t>Loner, Catch, Diving Catch, Dodge, Sprint</t>
  </si>
  <si>
    <t>Jordell Freshbreeze</t>
  </si>
  <si>
    <t>Loner, Block, Diving Catch, Dodge, Leap, Side Step</t>
  </si>
  <si>
    <t>Lewdgrip Whiparm</t>
  </si>
  <si>
    <t>Loner, Pass, Strong Arm, Sure Hands, Tentacles, Dodge</t>
  </si>
  <si>
    <t>Lord Borak the Despoiler</t>
  </si>
  <si>
    <t>Loner, Block, Dirty Player, Mighty Blow</t>
  </si>
  <si>
    <t>Lottabottol</t>
  </si>
  <si>
    <t>Loner, Catch, Diving Tackle, Jump Up, Leap, Pass Block, Shadowing, Very Long Legs</t>
  </si>
  <si>
    <t>Max Spleenripper</t>
  </si>
  <si>
    <t>Loner, Chainsaw, Secret Weapon</t>
  </si>
  <si>
    <t>Mighty Zug</t>
  </si>
  <si>
    <t>Loner, Block, Mighty Blow</t>
  </si>
  <si>
    <t>Morg 'n' Thorg</t>
  </si>
  <si>
    <t>Loner, Block, Mighty Blow, Thick Skull, Throw Team Mate</t>
  </si>
  <si>
    <t>Nobbla Blackwart</t>
  </si>
  <si>
    <t>Loner, Block, Dodge, Chainsaw, Secret Weapon, Stunty</t>
  </si>
  <si>
    <t>Prince Moranion</t>
  </si>
  <si>
    <t>Loner, Block, Dauntless, Tackle, Wrestle</t>
  </si>
  <si>
    <t>Puggy Baconbreath</t>
  </si>
  <si>
    <t>Loner, Block, Dodge, Nerves of Steel, Right Stuff, Stunty</t>
  </si>
  <si>
    <t xml:space="preserve">Quetzal Leap </t>
  </si>
  <si>
    <t>Loner, Catch, Diving Catch, Fend, Kick-off Return, Leap, Nerves of Steel, Very Long Legs</t>
  </si>
  <si>
    <t>Ramtut III</t>
  </si>
  <si>
    <t>Loner, Break Tackle, Mighty Blow, Regeneration, Wrestle</t>
  </si>
  <si>
    <t>Rashnak Backstabber</t>
  </si>
  <si>
    <t>Loner, Dodge, Side Step, Sneaky Git, Stab</t>
  </si>
  <si>
    <t>Loner, Grab, Mighty Blow, Regeneration, Throw Team-Mate</t>
  </si>
  <si>
    <t>Roxanna Darknail</t>
  </si>
  <si>
    <t>Loner, Dodge, Frenzy, Jump Up, Juggernaut, Leap</t>
  </si>
  <si>
    <t>Scrappa Sorehead</t>
  </si>
  <si>
    <t>Loner, Dirty Player, Dodge, Leap, Right Stuff, Sprint, Stunty, Sure Feet, Very Long Legs</t>
  </si>
  <si>
    <t>Setekh</t>
  </si>
  <si>
    <t>Loner, Block, Break Tackle, Juggernaut, Regeneration, Strip Ball</t>
  </si>
  <si>
    <t>Sinnedbad</t>
  </si>
  <si>
    <t>Loner, Block, Jump Up, Pass Block, Regeneration, Secret Weapon, Side Step, Stab</t>
  </si>
  <si>
    <t>Skitter Stab-Stab</t>
  </si>
  <si>
    <t>Loner, Dodge, Prehensile Tail, Shadowing, Stab</t>
  </si>
  <si>
    <t>Slibli</t>
  </si>
  <si>
    <t>Loner, Block, Grab, Guard, Stand Firm</t>
  </si>
  <si>
    <t>Soaren Hightower</t>
  </si>
  <si>
    <t>Loner, Fend, Kick-off Return, Pass, Safe Throw, Sure Hands, Strong Arm</t>
  </si>
  <si>
    <t>Ugroth Bolgrot</t>
  </si>
  <si>
    <t>Varag Ghoul-Chewer</t>
  </si>
  <si>
    <t>Loner, Block, Jump Up, Mighty Blow, Thick Skull</t>
  </si>
  <si>
    <t>Wilhelm Chaney</t>
  </si>
  <si>
    <t>Loner, Catch, Claws, Frenzy, Regeneration, Wrestle</t>
  </si>
  <si>
    <t>Willow Rosebark</t>
  </si>
  <si>
    <t>Loner, Dauntless, Side Step, Thick Skull</t>
  </si>
  <si>
    <t>Zara the Slayer</t>
  </si>
  <si>
    <t>Loner, Block, Dauntless, Dodge, Jump Up, Stab Stakes</t>
  </si>
  <si>
    <t>Zzharg Madeye</t>
  </si>
  <si>
    <t>Loner, Hail Mary Pass, Pass, Secret Weapon, Strong Arm, Sure Hands, Tackle, Thick Skull</t>
  </si>
  <si>
    <t>Withergrasp Doubledrool</t>
  </si>
  <si>
    <t>Loner, Prehensile Tail, Tackle, Tentacles, Two Heads, Wrestle</t>
  </si>
  <si>
    <t>Scyla Anfingrimm</t>
  </si>
  <si>
    <t>Loner, Claws, Frenzy, Prehensile Tail, Thick Skull, Wild Animal</t>
  </si>
  <si>
    <t>Gobbler Grimlich</t>
  </si>
  <si>
    <t>Loner, Big Hand, Disturbing Presence, Leap, Monstrous Mouth, Regeneration, Tentacles, Very Long Legs</t>
  </si>
  <si>
    <t>Bulla Shardhorn</t>
  </si>
  <si>
    <t>Loner, Block, Extra Arms, Foul Appearance, Horns, Nurgle's Rot, Regeneration, Stab, Two Heads</t>
  </si>
  <si>
    <t>Tolly Glocklinger</t>
  </si>
  <si>
    <t>Loner, Ball &amp; Chain, Disturbing Presence, Foul Appearance, No Hands, Nurgle's Rot, Secret Weapon, Stand Firm</t>
  </si>
  <si>
    <t>Asperon Thorn</t>
  </si>
  <si>
    <t>Loner, Hail Mary Pass, Kickoff Return, Pass, Safe Throw, Sure Hands</t>
  </si>
  <si>
    <t>Elijah Doom</t>
  </si>
  <si>
    <t>Loner, Fend, Guard, Stand Firm, Wrestle</t>
  </si>
  <si>
    <t>Kiroth Krakeneye</t>
  </si>
  <si>
    <t>Loner, Disturbing Presence, Foul Appearance, Pass Block, Tackle, Tentacles</t>
  </si>
  <si>
    <t>Mordrix Hex</t>
  </si>
  <si>
    <t>Loner, Block, Dauntless, Dodge, Fend, Frenzy, Mighty Blow</t>
  </si>
  <si>
    <t>Valen Swift **</t>
  </si>
  <si>
    <t>[Loner], Accurate, Nerves of Steel, Pass, Safe Throw, Sure Hands</t>
  </si>
  <si>
    <t>Lucien Swift **</t>
  </si>
  <si>
    <t>[Loner], Block, Mighty Blow, Tackle</t>
  </si>
  <si>
    <t>Madcap Miggz</t>
  </si>
  <si>
    <t>Loner, Break Tackle, Claws, Leap, No Hands, Very Long Legs, Wild Animal</t>
  </si>
  <si>
    <t>Bo Gallanté</t>
  </si>
  <si>
    <t>Loner, Dodge, Side Step, Sprint, Sure Feet</t>
  </si>
  <si>
    <t>Loner, Claws, Disturbing Presence, Frenzy, Regeneration, Wild Animal</t>
  </si>
  <si>
    <t>Glart Smashrip Sr.</t>
  </si>
  <si>
    <t>Loner, Block, Claw, Grab, Juggernaut, Stand Firm</t>
  </si>
  <si>
    <t>Kreek Rustgouger</t>
  </si>
  <si>
    <t>Loner, Ball &amp; Chain, Mighty Blow, No Hands, Prehensive Tail, Secret Weapon</t>
  </si>
  <si>
    <t>Grak **</t>
  </si>
  <si>
    <t>Loner, Bonehead, Might Blow, Thick Skull, Kick Team-Mate</t>
  </si>
  <si>
    <t>Crumbleberry **</t>
  </si>
  <si>
    <t>Loner, Dodge, Right Stuff, Stunty, Sure Hands</t>
  </si>
  <si>
    <t>Karla von Kill</t>
  </si>
  <si>
    <t>Loner, Block, Dauntless, Dodge, Jump Up</t>
  </si>
  <si>
    <t>Rasta Tailspike</t>
  </si>
  <si>
    <t>Loner, Catch, Extra Arms</t>
  </si>
  <si>
    <t>Frank N. Stein</t>
  </si>
  <si>
    <t>Loner, Break Tackle, Mighty Blow, Regeneration, Stand Firm, Thick Skull</t>
  </si>
  <si>
    <t>Bilerot Vomitflesh</t>
  </si>
  <si>
    <t>Loner, Dirty Player, Disturbing Presence, Foul Appearance</t>
  </si>
  <si>
    <t>Guffle Pusmaw</t>
  </si>
  <si>
    <t>Loner, Foul Appearance, Monstrous Mouth, Nurgle's Rot</t>
  </si>
  <si>
    <t>G'Ral Bloodsucker</t>
  </si>
  <si>
    <t>Loner, Catch, Dodge, Sure Feet, Wrestle</t>
  </si>
  <si>
    <t>Brice Cambuel</t>
  </si>
  <si>
    <t>Loner, Chainsaw, Regeneration, Secret Weapon, Stand Firm, Thick Skull</t>
  </si>
  <si>
    <t>Ivan Deathshroud</t>
  </si>
  <si>
    <t>Loner, Block, Disturbing Presence, Juggernaut, Strip Ball, Tackle, Regeneration</t>
  </si>
  <si>
    <t>Skrull Halfheight</t>
  </si>
  <si>
    <t>Loner, Accurate, Nerves of Steel, Pass, Sure Hands, Thick Skull, Regeneration</t>
  </si>
  <si>
    <t>Rick Bupkels</t>
  </si>
  <si>
    <t>Loner, Dirty Player, Sneaky Git, Regeneration</t>
  </si>
  <si>
    <t>Throttlesnot</t>
  </si>
  <si>
    <t>Loner, Dirty Player, Dodge, Leap, Secret Weapon, Stab, Stunty, Regeneration</t>
  </si>
  <si>
    <t>Gretchen Wachter</t>
  </si>
  <si>
    <t>Loner, Disturbing Presence, Dodge, Foul Appearance, Jump Up, No Hands, Shadowing, Side Step, Regeneration</t>
  </si>
  <si>
    <t>Captain Colander (Golden)</t>
  </si>
  <si>
    <t>Loner, Catch, Disturbing Presence, Dodge, Fend, Jump Up, Regeneration, Right Stuff, Side Step, Stunty</t>
  </si>
  <si>
    <t>Jeremiah Kool (Golden)</t>
  </si>
  <si>
    <t>Loner, Block, Diving Catch, Dodge, Dump-off, Kick-off Return, Nerves of Steel, Pass, Side Step</t>
  </si>
  <si>
    <t>Big Jobo Hairyfoot</t>
  </si>
  <si>
    <t>Loner, Dirty Player, Stand Firm, Stunty, Tackle, Wrestle</t>
  </si>
  <si>
    <t>Bryce Cambuel</t>
  </si>
  <si>
    <t>Cindy Piewhistle</t>
  </si>
  <si>
    <t>Loner, Accurate, Bombardier, Dodge, Secret Weapon, Stunty</t>
  </si>
  <si>
    <t>Curnoth Darkwold</t>
  </si>
  <si>
    <t>Loner, Dodge, Frenzy, Jump Up, Leap, Wrestle</t>
  </si>
  <si>
    <t>Gloriel Summerbloom</t>
  </si>
  <si>
    <t>Loner, Accurate, Dodge, Pass, Side Step, Sure Hands</t>
  </si>
  <si>
    <t>Maple Highgrove</t>
  </si>
  <si>
    <t>Loner, Grab, Mighty Blow, Stand Firm, Tentacles, Thick Skull</t>
  </si>
  <si>
    <t>Neddley Verruca</t>
  </si>
  <si>
    <t>Loner, Dodge, Leap, Secret Weapon, Stab, Stunty, Very Long Legs</t>
  </si>
  <si>
    <t>Rotten Rick Bupkeis</t>
  </si>
  <si>
    <t>Loner, Dirty Player, Regeneration, Sneaky Git</t>
  </si>
  <si>
    <t>Rumbelow Sheepskin</t>
  </si>
  <si>
    <t>Loner, Block, Horns, Juggernaut, No Hands, Tackle, Thick Skull</t>
  </si>
  <si>
    <t>Zolcath the Zoat</t>
  </si>
  <si>
    <t>Loner, Disturbing Presence, Juggernaut, Mighty Blow, Prehensile Tail, Regeneration, Sure Feet</t>
  </si>
  <si>
    <t>Star Allowed</t>
  </si>
  <si>
    <t>TeamID</t>
  </si>
  <si>
    <t>Max Apo</t>
  </si>
  <si>
    <t>1 Bloodweiser Keg</t>
  </si>
  <si>
    <t>2 Bloodweiser Kegs</t>
  </si>
  <si>
    <t>Non-Star Inducements</t>
  </si>
  <si>
    <t>Tier</t>
  </si>
  <si>
    <t>Cash</t>
  </si>
  <si>
    <t>Stacked Skill</t>
  </si>
  <si>
    <t>Double</t>
  </si>
  <si>
    <t>Normal Sklll</t>
  </si>
  <si>
    <t>Double Skill</t>
  </si>
  <si>
    <t>KEEP BLANK</t>
  </si>
  <si>
    <t xml:space="preserve">G </t>
  </si>
  <si>
    <t xml:space="preserve">GP </t>
  </si>
  <si>
    <t xml:space="preserve">GA </t>
  </si>
  <si>
    <t xml:space="preserve">GS </t>
  </si>
  <si>
    <t xml:space="preserve">GAP </t>
  </si>
  <si>
    <t xml:space="preserve">GSM </t>
  </si>
  <si>
    <t xml:space="preserve">SM </t>
  </si>
  <si>
    <t xml:space="preserve">S </t>
  </si>
  <si>
    <t xml:space="preserve">GSPM </t>
  </si>
  <si>
    <t xml:space="preserve">AM </t>
  </si>
  <si>
    <t xml:space="preserve">GM </t>
  </si>
  <si>
    <t xml:space="preserve">GAM </t>
  </si>
  <si>
    <t xml:space="preserve">A </t>
  </si>
  <si>
    <t xml:space="preserve">AP </t>
  </si>
  <si>
    <t xml:space="preserve">GAS </t>
  </si>
  <si>
    <t xml:space="preserve">GPM </t>
  </si>
  <si>
    <t>ASP</t>
  </si>
  <si>
    <t>AS</t>
  </si>
  <si>
    <t>SP</t>
  </si>
  <si>
    <t>AP</t>
  </si>
  <si>
    <t>GAP</t>
  </si>
  <si>
    <t>APM</t>
  </si>
  <si>
    <t>GAPM</t>
  </si>
  <si>
    <t>GSP</t>
  </si>
  <si>
    <t>GS</t>
  </si>
  <si>
    <t>ASPM</t>
  </si>
  <si>
    <t>ASM</t>
  </si>
  <si>
    <t>SPM</t>
  </si>
  <si>
    <t>Player ID</t>
  </si>
  <si>
    <t>PlayerID</t>
  </si>
  <si>
    <t>Skill Number</t>
  </si>
  <si>
    <t>Type</t>
  </si>
  <si>
    <t>Initial sent to Euro team</t>
  </si>
  <si>
    <t>Checks and readme</t>
  </si>
  <si>
    <t>Thanks to the halfling scribe, as I used their lists when putting this together</t>
  </si>
  <si>
    <t>This spreadsheet is designed for the Euros in Poland 2020, but feel free to adjust for your own tournament.</t>
  </si>
  <si>
    <t>Save to your own storage space</t>
  </si>
  <si>
    <t>A summary of the rules is in the top</t>
  </si>
  <si>
    <t>Work in Progress</t>
  </si>
  <si>
    <t>The final version of the spreadsheet will contain multiple sheets, one roster for each team member</t>
  </si>
  <si>
    <t>This version is to get the functionality right on the Team sheet, so that all the checks etc are correct</t>
  </si>
  <si>
    <t>Doubles</t>
  </si>
  <si>
    <t>Stacked</t>
  </si>
  <si>
    <t>Only 1 double allowed</t>
  </si>
  <si>
    <t>Only 2 doubles allowed</t>
  </si>
  <si>
    <t>Cheerleaders</t>
  </si>
  <si>
    <t>File should work in old and new Excel as well as OpenOffice</t>
  </si>
  <si>
    <t>Binary</t>
  </si>
  <si>
    <t>Error</t>
  </si>
  <si>
    <t/>
  </si>
  <si>
    <t>No stacking doubles</t>
  </si>
  <si>
    <t>No unstacked skill</t>
  </si>
  <si>
    <t>Too many skills</t>
  </si>
  <si>
    <t>Skill Errors</t>
  </si>
  <si>
    <t>Position Count</t>
  </si>
  <si>
    <t>Position Error</t>
  </si>
  <si>
    <t>Combined error</t>
  </si>
  <si>
    <t>Tier:</t>
  </si>
  <si>
    <t>Notes on Rules</t>
  </si>
  <si>
    <t>Star availability fix</t>
  </si>
  <si>
    <t>Fixed another star bug</t>
  </si>
  <si>
    <t>Stars</t>
  </si>
  <si>
    <t>Maximum 1 star</t>
  </si>
  <si>
    <t>Core</t>
  </si>
  <si>
    <t>Add</t>
  </si>
  <si>
    <t>Core Spend:</t>
  </si>
  <si>
    <t>Additional Spend available:</t>
  </si>
  <si>
    <t>Additional Spend:</t>
  </si>
  <si>
    <t>Core/Add</t>
  </si>
  <si>
    <t>Helmut Wulf</t>
  </si>
  <si>
    <t>Corrected rules!</t>
  </si>
  <si>
    <t>1100k must be spent on players, team goods and inducements (core spend) with at least 11 players before stars
Additional spend can then be spent on players, team goods, inducements and skills (Add spend)
- maximum one player in each team can stack an additional skill, the second of the stacked skill costs 30k, both skills have to be normal skills
- maximum one player in each team from tier 1-3 can have one double skill
- maximum two players in each team from tier 4-6 can have one double skill
When choosing players, team goods and inducements, choose if they are Core or Add spend.</t>
  </si>
  <si>
    <t>Allowed for Race</t>
  </si>
  <si>
    <t>Loner, Block, Mighty Blow, Stand Firm, Strong Arm, Thick Skull, Throw Team-Mate, Timm-ber</t>
  </si>
  <si>
    <t>Ripper Bolgrot</t>
  </si>
  <si>
    <t>Can't remember</t>
  </si>
  <si>
    <t>Fixed core/add</t>
  </si>
  <si>
    <t>Fixed Frank's cost</t>
  </si>
  <si>
    <t>Disallow stars</t>
  </si>
  <si>
    <t>Allowed (e.g. Legacy/Golden)</t>
  </si>
  <si>
    <t>Golden era stars added</t>
  </si>
  <si>
    <t>Corrected tomb guardian, timmber, added badge, changed font</t>
  </si>
  <si>
    <t>Mighty Blow, Strong Arm, Stand Firm, Thick Skull, Take Root, Throw Teammate, Timmmber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</si>
</sst>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0"/>
      <color rgb="FF000000"/>
      <name val="Arial"/>
      <family val="2"/>
    </font>
    <font>
      <b/>
      <sz val="10"/>
      <name val="Thread-0001f36c-Id-000002b7"/>
    </font>
    <font>
      <sz val="10"/>
      <name val="Arial"/>
      <family val="2"/>
    </font>
    <font>
      <sz val="10"/>
      <name val="Arial"/>
      <family val="2"/>
    </font>
    <font>
      <b/>
      <sz val="10"/>
      <name val="Arial"/>
      <family val="2"/>
    </font>
    <font>
      <sz val="8"/>
      <name val="Tahoma"/>
      <family val="2"/>
    </font>
    <font>
      <sz val="10"/>
      <name val="Arial"/>
      <family val="2"/>
    </font>
    <font>
      <sz val="10"/>
      <name val="Arial"/>
      <family val="2"/>
    </font>
    <font>
      <b/>
      <sz val="10"/>
      <name val="Arial"/>
      <family val="2"/>
    </font>
    <font>
      <sz val="12"/>
      <name val="Arial"/>
      <family val="2"/>
    </font>
    <font>
      <b/>
      <sz val="11"/>
      <color rgb="FF000000"/>
      <name val="Calibri"/>
      <family val="2"/>
    </font>
    <font>
      <sz val="11"/>
      <color rgb="FF000000"/>
      <name val="Calibri"/>
      <family val="2"/>
    </font>
    <font>
      <b/>
      <sz val="10"/>
      <color rgb="FF000000"/>
      <name val="Arial"/>
      <family val="2"/>
    </font>
    <font>
      <sz val="10"/>
      <color rgb="FFFF0000"/>
      <name val="Arial"/>
      <family val="2"/>
    </font>
    <font>
      <sz val="12"/>
      <color rgb="FF000000"/>
      <name val="Arial"/>
      <family val="2"/>
    </font>
    <font>
      <b/>
      <sz val="14"/>
      <name val="Arial"/>
      <family val="2"/>
    </font>
    <font>
      <sz val="14"/>
      <color rgb="FF000000"/>
      <name val="Arial"/>
      <family val="2"/>
    </font>
    <font>
      <sz val="14"/>
      <name val="Arial"/>
      <family val="2"/>
    </font>
    <font>
      <sz val="14"/>
      <color rgb="FFFF0000"/>
      <name val="Arial"/>
      <family val="2"/>
    </font>
    <font>
      <sz val="14"/>
      <color theme="9" tint="0.79998168889431442"/>
      <name val="Arial"/>
      <family val="2"/>
    </font>
    <font>
      <b/>
      <sz val="14"/>
      <color rgb="FF000000"/>
      <name val="Arial"/>
      <family val="2"/>
    </font>
  </fonts>
  <fills count="10">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79998168889431442"/>
        <bgColor rgb="FF99FF99"/>
      </patternFill>
    </fill>
    <fill>
      <patternFill patternType="solid">
        <fgColor rgb="FFFFFF99"/>
        <bgColor rgb="FFFFFF99"/>
      </patternFill>
    </fill>
  </fills>
  <borders count="18">
    <border>
      <left/>
      <right/>
      <top/>
      <bottom/>
      <diagonal/>
    </border>
    <border>
      <left style="thin">
        <color indexed="64"/>
      </left>
      <right style="thin">
        <color indexed="64"/>
      </right>
      <top style="thin">
        <color indexed="64"/>
      </top>
      <bottom/>
      <diagonal/>
    </border>
    <border>
      <left style="hair">
        <color rgb="FF000000"/>
      </left>
      <right/>
      <top/>
      <bottom/>
      <diagonal/>
    </border>
    <border>
      <left/>
      <right style="hair">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hair">
        <color rgb="FF000000"/>
      </left>
      <right/>
      <top style="hair">
        <color rgb="FF000000"/>
      </top>
      <bottom/>
      <diagonal/>
    </border>
    <border>
      <left/>
      <right/>
      <top style="hair">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121">
    <xf numFmtId="0" fontId="0" fillId="0" borderId="0" xfId="0" applyFont="1" applyAlignment="1"/>
    <xf numFmtId="0" fontId="1" fillId="0" borderId="0" xfId="0" applyFont="1" applyAlignment="1"/>
    <xf numFmtId="0" fontId="3" fillId="0" borderId="0" xfId="0" applyFont="1" applyAlignment="1"/>
    <xf numFmtId="0" fontId="4" fillId="0" borderId="0" xfId="0" applyFont="1" applyAlignment="1"/>
    <xf numFmtId="0" fontId="2" fillId="0" borderId="2" xfId="0" applyFont="1" applyBorder="1" applyAlignment="1"/>
    <xf numFmtId="0" fontId="2" fillId="0" borderId="3" xfId="0" applyFont="1" applyBorder="1" applyAlignment="1"/>
    <xf numFmtId="0" fontId="0" fillId="2" borderId="0" xfId="0" applyFont="1" applyFill="1" applyAlignment="1"/>
    <xf numFmtId="0" fontId="2" fillId="2" borderId="0" xfId="0" applyFont="1" applyFill="1"/>
    <xf numFmtId="0" fontId="0" fillId="3" borderId="0" xfId="0" applyFont="1" applyFill="1" applyAlignment="1"/>
    <xf numFmtId="0" fontId="3" fillId="3" borderId="0" xfId="0" applyFont="1" applyFill="1" applyAlignment="1"/>
    <xf numFmtId="0" fontId="0" fillId="4" borderId="0" xfId="0" applyFont="1" applyFill="1" applyAlignment="1"/>
    <xf numFmtId="0" fontId="0" fillId="0" borderId="0" xfId="0" applyFont="1" applyFill="1" applyAlignment="1"/>
    <xf numFmtId="0" fontId="3" fillId="0" borderId="0" xfId="0" applyFont="1" applyFill="1" applyAlignment="1"/>
    <xf numFmtId="0" fontId="0" fillId="5" borderId="0" xfId="0" applyFont="1" applyFill="1" applyAlignment="1"/>
    <xf numFmtId="3" fontId="3" fillId="5" borderId="0" xfId="0" applyNumberFormat="1" applyFont="1" applyFill="1"/>
    <xf numFmtId="0" fontId="3" fillId="5" borderId="0" xfId="0" applyFont="1" applyFill="1"/>
    <xf numFmtId="0" fontId="3" fillId="5" borderId="0" xfId="0" applyFont="1" applyFill="1" applyAlignment="1"/>
    <xf numFmtId="0" fontId="5" fillId="5" borderId="0" xfId="0" applyFont="1" applyFill="1" applyAlignment="1">
      <alignment horizontal="center"/>
    </xf>
    <xf numFmtId="3" fontId="3" fillId="5" borderId="0" xfId="0" applyNumberFormat="1" applyFont="1" applyFill="1" applyAlignment="1"/>
    <xf numFmtId="0" fontId="0" fillId="6" borderId="0" xfId="0" applyFont="1" applyFill="1" applyAlignment="1"/>
    <xf numFmtId="3" fontId="3" fillId="6" borderId="0" xfId="0" applyNumberFormat="1" applyFont="1" applyFill="1"/>
    <xf numFmtId="3" fontId="2" fillId="6" borderId="0" xfId="0" applyNumberFormat="1" applyFont="1" applyFill="1"/>
    <xf numFmtId="0" fontId="3" fillId="6" borderId="0" xfId="0" applyFont="1" applyFill="1" applyAlignment="1"/>
    <xf numFmtId="3" fontId="3" fillId="6" borderId="0" xfId="0" applyNumberFormat="1" applyFont="1" applyFill="1" applyAlignment="1"/>
    <xf numFmtId="0" fontId="0" fillId="7" borderId="0" xfId="0" applyFont="1" applyFill="1" applyAlignment="1"/>
    <xf numFmtId="3" fontId="3" fillId="7" borderId="0" xfId="0" applyNumberFormat="1" applyFont="1" applyFill="1"/>
    <xf numFmtId="0" fontId="2" fillId="7" borderId="0" xfId="0" applyFont="1" applyFill="1"/>
    <xf numFmtId="0" fontId="3" fillId="7" borderId="0" xfId="0" applyFont="1" applyFill="1" applyAlignment="1"/>
    <xf numFmtId="3" fontId="3" fillId="7" borderId="0" xfId="0" applyNumberFormat="1" applyFont="1" applyFill="1" applyAlignment="1"/>
    <xf numFmtId="0" fontId="6" fillId="7" borderId="0" xfId="0" applyFont="1" applyFill="1" applyAlignment="1"/>
    <xf numFmtId="0" fontId="0" fillId="7" borderId="0" xfId="0" applyFont="1" applyFill="1" applyAlignment="1"/>
    <xf numFmtId="3" fontId="0" fillId="7" borderId="0" xfId="0" applyNumberFormat="1" applyFont="1" applyFill="1" applyAlignment="1">
      <alignment horizontal="right"/>
    </xf>
    <xf numFmtId="0" fontId="0" fillId="7" borderId="0" xfId="0" applyFont="1" applyFill="1" applyAlignment="1">
      <alignment horizontal="right"/>
    </xf>
    <xf numFmtId="0" fontId="4" fillId="0" borderId="4" xfId="0" applyFont="1" applyBorder="1" applyAlignment="1"/>
    <xf numFmtId="0" fontId="0" fillId="4" borderId="0" xfId="0" applyFont="1" applyFill="1" applyAlignment="1"/>
    <xf numFmtId="0" fontId="10" fillId="0" borderId="0" xfId="0" applyFont="1" applyAlignment="1"/>
    <xf numFmtId="0" fontId="11" fillId="0" borderId="0" xfId="0" applyFont="1" applyAlignment="1"/>
    <xf numFmtId="0" fontId="0" fillId="0" borderId="0" xfId="0" applyFont="1" applyAlignment="1"/>
    <xf numFmtId="0" fontId="0" fillId="2" borderId="0" xfId="0" applyFont="1" applyFill="1" applyAlignment="1"/>
    <xf numFmtId="3" fontId="0" fillId="0" borderId="0" xfId="0" applyNumberFormat="1" applyFont="1" applyAlignment="1"/>
    <xf numFmtId="0" fontId="7" fillId="3" borderId="0" xfId="0" applyFont="1" applyFill="1" applyAlignment="1"/>
    <xf numFmtId="0" fontId="0" fillId="7" borderId="0" xfId="0" applyFont="1" applyFill="1" applyAlignment="1"/>
    <xf numFmtId="0" fontId="0" fillId="5" borderId="0" xfId="0" applyFont="1" applyFill="1" applyAlignment="1"/>
    <xf numFmtId="0" fontId="0" fillId="3" borderId="0" xfId="0" applyFont="1" applyFill="1" applyAlignment="1"/>
    <xf numFmtId="0" fontId="2" fillId="0" borderId="0" xfId="0" applyFont="1" applyBorder="1" applyAlignment="1"/>
    <xf numFmtId="0" fontId="0" fillId="0" borderId="0" xfId="0" applyFont="1" applyBorder="1" applyAlignment="1"/>
    <xf numFmtId="0" fontId="0" fillId="0" borderId="0" xfId="0" applyFont="1" applyAlignment="1"/>
    <xf numFmtId="0" fontId="12" fillId="0" borderId="0" xfId="0" applyFont="1" applyAlignment="1">
      <alignment horizontal="right"/>
    </xf>
    <xf numFmtId="0" fontId="2" fillId="0" borderId="0" xfId="0" applyFont="1" applyAlignment="1"/>
    <xf numFmtId="0" fontId="8" fillId="0" borderId="0" xfId="0" applyFont="1" applyAlignment="1"/>
    <xf numFmtId="0" fontId="13" fillId="0" borderId="0" xfId="0" applyFont="1" applyAlignment="1"/>
    <xf numFmtId="3" fontId="12" fillId="0" borderId="0" xfId="0" applyNumberFormat="1" applyFont="1" applyAlignment="1"/>
    <xf numFmtId="0" fontId="7" fillId="0" borderId="0" xfId="0" applyFont="1" applyAlignment="1"/>
    <xf numFmtId="0" fontId="8" fillId="0" borderId="0" xfId="0" applyFont="1" applyBorder="1" applyAlignment="1"/>
    <xf numFmtId="3" fontId="8" fillId="0" borderId="0" xfId="0" applyNumberFormat="1" applyFont="1" applyBorder="1" applyAlignment="1"/>
    <xf numFmtId="0" fontId="0" fillId="0" borderId="0" xfId="0" applyFont="1" applyAlignment="1"/>
    <xf numFmtId="0" fontId="2" fillId="0" borderId="6" xfId="0" applyFont="1" applyBorder="1" applyAlignment="1">
      <alignment vertical="center"/>
    </xf>
    <xf numFmtId="0" fontId="0" fillId="0" borderId="0" xfId="0" applyFont="1" applyAlignment="1">
      <alignment vertical="center"/>
    </xf>
    <xf numFmtId="0" fontId="12" fillId="0" borderId="0" xfId="0" applyFont="1" applyAlignment="1">
      <alignment horizontal="right" vertical="center"/>
    </xf>
    <xf numFmtId="0" fontId="12" fillId="0" borderId="0" xfId="0" applyFont="1" applyAlignment="1">
      <alignment vertical="center"/>
    </xf>
    <xf numFmtId="0" fontId="2" fillId="0" borderId="7" xfId="0" applyFont="1" applyBorder="1" applyAlignment="1">
      <alignment vertical="center"/>
    </xf>
    <xf numFmtId="0" fontId="3" fillId="0" borderId="8" xfId="0" applyFont="1" applyBorder="1" applyAlignment="1">
      <alignment vertical="center"/>
    </xf>
    <xf numFmtId="0" fontId="0" fillId="2" borderId="0" xfId="0" applyFont="1" applyFill="1" applyAlignment="1">
      <alignment vertical="center"/>
    </xf>
    <xf numFmtId="0" fontId="0" fillId="4" borderId="0" xfId="0" applyFont="1" applyFill="1" applyAlignment="1">
      <alignment vertical="center"/>
    </xf>
    <xf numFmtId="0" fontId="0" fillId="3" borderId="0" xfId="0" applyFont="1" applyFill="1" applyAlignment="1">
      <alignment vertical="center"/>
    </xf>
    <xf numFmtId="0" fontId="0" fillId="0" borderId="0" xfId="0" applyFont="1" applyFill="1" applyAlignment="1">
      <alignment vertical="center"/>
    </xf>
    <xf numFmtId="0" fontId="0" fillId="5" borderId="0" xfId="0" applyFont="1" applyFill="1" applyAlignment="1">
      <alignment vertical="center"/>
    </xf>
    <xf numFmtId="0" fontId="0" fillId="6" borderId="0" xfId="0" applyFont="1" applyFill="1" applyAlignment="1">
      <alignment vertical="center"/>
    </xf>
    <xf numFmtId="0" fontId="0" fillId="7" borderId="0" xfId="0" applyFont="1" applyFill="1" applyAlignment="1">
      <alignment vertical="center"/>
    </xf>
    <xf numFmtId="0" fontId="2" fillId="0" borderId="2" xfId="0" applyFont="1" applyBorder="1" applyAlignment="1">
      <alignment vertical="center"/>
    </xf>
    <xf numFmtId="0" fontId="0" fillId="0" borderId="0" xfId="0" quotePrefix="1" applyFont="1" applyAlignment="1">
      <alignment vertical="center"/>
    </xf>
    <xf numFmtId="0" fontId="0" fillId="0" borderId="0" xfId="0" applyFont="1" applyBorder="1" applyAlignment="1">
      <alignment vertical="center" wrapText="1"/>
    </xf>
    <xf numFmtId="0" fontId="0" fillId="0" borderId="0" xfId="0" applyFont="1" applyAlignment="1">
      <alignment vertical="center" wrapText="1"/>
    </xf>
    <xf numFmtId="0" fontId="13" fillId="0" borderId="0" xfId="0" applyFont="1" applyAlignment="1">
      <alignment wrapText="1"/>
    </xf>
    <xf numFmtId="0" fontId="0" fillId="0" borderId="0" xfId="0" applyFont="1" applyAlignment="1">
      <alignment wrapText="1"/>
    </xf>
    <xf numFmtId="0" fontId="7" fillId="0" borderId="7" xfId="0" applyFont="1" applyBorder="1" applyAlignment="1">
      <alignment vertical="center"/>
    </xf>
    <xf numFmtId="0" fontId="3" fillId="0" borderId="7" xfId="0" applyFont="1" applyBorder="1" applyAlignment="1">
      <alignment vertical="center"/>
    </xf>
    <xf numFmtId="0" fontId="9" fillId="0" borderId="11" xfId="0" applyFont="1" applyFill="1" applyBorder="1" applyAlignment="1">
      <alignment vertical="top" wrapText="1"/>
    </xf>
    <xf numFmtId="0" fontId="9" fillId="0" borderId="12" xfId="0" applyFont="1" applyFill="1" applyBorder="1" applyAlignment="1">
      <alignment vertical="top"/>
    </xf>
    <xf numFmtId="0" fontId="9" fillId="0" borderId="13" xfId="0" applyFont="1" applyFill="1" applyBorder="1" applyAlignment="1">
      <alignment vertical="top"/>
    </xf>
    <xf numFmtId="0" fontId="9" fillId="0" borderId="5" xfId="0" applyFont="1" applyFill="1" applyBorder="1" applyAlignment="1">
      <alignment vertical="top"/>
    </xf>
    <xf numFmtId="0" fontId="14" fillId="0" borderId="0" xfId="0" applyFont="1" applyFill="1" applyAlignment="1">
      <alignment vertical="top"/>
    </xf>
    <xf numFmtId="0" fontId="9" fillId="0" borderId="14" xfId="0" applyFont="1" applyFill="1" applyBorder="1" applyAlignment="1">
      <alignment vertical="top"/>
    </xf>
    <xf numFmtId="0" fontId="9" fillId="0" borderId="15" xfId="0" applyFont="1" applyFill="1" applyBorder="1" applyAlignment="1">
      <alignment vertical="top"/>
    </xf>
    <xf numFmtId="0" fontId="9" fillId="0" borderId="16" xfId="0" applyFont="1" applyFill="1" applyBorder="1" applyAlignment="1">
      <alignment vertical="top"/>
    </xf>
    <xf numFmtId="0" fontId="9" fillId="0" borderId="17" xfId="0" applyFont="1" applyFill="1" applyBorder="1" applyAlignment="1">
      <alignment vertical="top"/>
    </xf>
    <xf numFmtId="0" fontId="2" fillId="9" borderId="9" xfId="0" applyFont="1" applyFill="1" applyBorder="1" applyAlignment="1" applyProtection="1">
      <alignment horizontal="center" vertical="center"/>
      <protection locked="0"/>
    </xf>
    <xf numFmtId="0" fontId="2" fillId="9" borderId="8" xfId="0" applyFont="1" applyFill="1" applyBorder="1" applyAlignment="1" applyProtection="1">
      <alignment horizontal="center" vertical="center"/>
      <protection locked="0"/>
    </xf>
    <xf numFmtId="0" fontId="2" fillId="9" borderId="10" xfId="0" applyFont="1" applyFill="1" applyBorder="1" applyAlignment="1" applyProtection="1">
      <alignment horizontal="center" vertical="center"/>
      <protection locked="0"/>
    </xf>
    <xf numFmtId="0" fontId="2" fillId="8" borderId="1" xfId="0" applyFont="1" applyFill="1" applyBorder="1" applyAlignment="1" applyProtection="1">
      <alignment horizontal="center" vertical="center"/>
      <protection locked="0"/>
    </xf>
    <xf numFmtId="0" fontId="15" fillId="0" borderId="4" xfId="0" applyFont="1" applyBorder="1" applyAlignment="1">
      <alignment horizontal="center"/>
    </xf>
    <xf numFmtId="0" fontId="15" fillId="0" borderId="4" xfId="0" applyFont="1" applyBorder="1" applyAlignment="1"/>
    <xf numFmtId="0" fontId="16" fillId="0" borderId="0" xfId="0" applyFont="1" applyAlignment="1">
      <alignment wrapText="1"/>
    </xf>
    <xf numFmtId="0" fontId="15" fillId="0" borderId="5" xfId="0" applyFont="1" applyFill="1" applyBorder="1" applyAlignment="1"/>
    <xf numFmtId="0" fontId="16" fillId="0" borderId="0" xfId="0" applyFont="1" applyAlignment="1"/>
    <xf numFmtId="0" fontId="17" fillId="0" borderId="4" xfId="0" applyFont="1" applyBorder="1" applyAlignment="1">
      <alignment horizontal="center" vertical="center"/>
    </xf>
    <xf numFmtId="0" fontId="17" fillId="9" borderId="4" xfId="0" applyFont="1" applyFill="1" applyBorder="1" applyAlignment="1" applyProtection="1">
      <alignment vertical="center"/>
      <protection locked="0"/>
    </xf>
    <xf numFmtId="0" fontId="17" fillId="8" borderId="4" xfId="0" applyFont="1" applyFill="1" applyBorder="1" applyAlignment="1" applyProtection="1">
      <alignment vertical="center"/>
      <protection locked="0"/>
    </xf>
    <xf numFmtId="0" fontId="17" fillId="8" borderId="4" xfId="0" applyFont="1" applyFill="1" applyBorder="1" applyAlignment="1" applyProtection="1">
      <alignment horizontal="center" vertical="center"/>
      <protection locked="0"/>
    </xf>
    <xf numFmtId="3" fontId="17" fillId="0" borderId="4" xfId="0" applyNumberFormat="1" applyFont="1" applyBorder="1" applyAlignment="1">
      <alignment horizontal="center" vertical="center"/>
    </xf>
    <xf numFmtId="3" fontId="17" fillId="0" borderId="4" xfId="0" applyNumberFormat="1" applyFont="1" applyBorder="1" applyAlignment="1">
      <alignment vertical="center" wrapText="1"/>
    </xf>
    <xf numFmtId="3" fontId="17" fillId="0" borderId="4" xfId="0" applyNumberFormat="1" applyFont="1" applyFill="1" applyBorder="1" applyAlignment="1">
      <alignment vertical="center"/>
    </xf>
    <xf numFmtId="0" fontId="18" fillId="0" borderId="0" xfId="0" applyFont="1" applyAlignment="1">
      <alignment vertical="center" wrapText="1"/>
    </xf>
    <xf numFmtId="0" fontId="17" fillId="0" borderId="4" xfId="0" applyFont="1" applyBorder="1" applyAlignment="1">
      <alignment vertical="center"/>
    </xf>
    <xf numFmtId="0" fontId="16" fillId="0" borderId="0" xfId="0" applyFont="1" applyAlignment="1">
      <alignment vertical="center"/>
    </xf>
    <xf numFmtId="0" fontId="18" fillId="0" borderId="0" xfId="0" applyFont="1" applyAlignment="1"/>
    <xf numFmtId="0" fontId="18" fillId="0" borderId="0" xfId="0" applyFont="1" applyAlignment="1">
      <alignment horizontal="center"/>
    </xf>
    <xf numFmtId="0" fontId="18" fillId="0" borderId="0" xfId="0" applyFont="1" applyAlignment="1">
      <alignment wrapText="1"/>
    </xf>
    <xf numFmtId="0" fontId="17" fillId="0" borderId="2" xfId="0" applyFont="1" applyBorder="1" applyAlignment="1"/>
    <xf numFmtId="0" fontId="16" fillId="0" borderId="0" xfId="0" applyFont="1" applyAlignment="1">
      <alignment horizontal="center"/>
    </xf>
    <xf numFmtId="0" fontId="17" fillId="0" borderId="4" xfId="0" applyFont="1" applyBorder="1"/>
    <xf numFmtId="3" fontId="17" fillId="0" borderId="4" xfId="0" applyNumberFormat="1" applyFont="1" applyBorder="1" applyAlignment="1">
      <alignment horizontal="center"/>
    </xf>
    <xf numFmtId="0" fontId="17" fillId="9" borderId="4" xfId="0" applyFont="1" applyFill="1" applyBorder="1" applyAlignment="1" applyProtection="1">
      <alignment horizontal="center"/>
      <protection locked="0"/>
    </xf>
    <xf numFmtId="0" fontId="19" fillId="6" borderId="4" xfId="0" applyFont="1" applyFill="1" applyBorder="1" applyAlignment="1" applyProtection="1">
      <protection locked="0"/>
    </xf>
    <xf numFmtId="0" fontId="17" fillId="8" borderId="4" xfId="0" applyFont="1" applyFill="1" applyBorder="1" applyAlignment="1" applyProtection="1">
      <protection locked="0"/>
    </xf>
    <xf numFmtId="3" fontId="17" fillId="0" borderId="4" xfId="0" applyNumberFormat="1" applyFont="1" applyBorder="1" applyAlignment="1"/>
    <xf numFmtId="0" fontId="20" fillId="0" borderId="0" xfId="0" applyFont="1" applyAlignment="1">
      <alignment horizontal="right"/>
    </xf>
    <xf numFmtId="3" fontId="20" fillId="0" borderId="0" xfId="0" applyNumberFormat="1" applyFont="1" applyAlignment="1"/>
    <xf numFmtId="0" fontId="17" fillId="0" borderId="0" xfId="0" applyFont="1" applyBorder="1" applyAlignment="1"/>
    <xf numFmtId="0" fontId="16" fillId="0" borderId="0" xfId="0" applyFont="1" applyBorder="1" applyAlignment="1"/>
    <xf numFmtId="0" fontId="2" fillId="5"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508001</xdr:colOff>
      <xdr:row>23</xdr:row>
      <xdr:rowOff>152400</xdr:rowOff>
    </xdr:from>
    <xdr:to>
      <xdr:col>8</xdr:col>
      <xdr:colOff>212805</xdr:colOff>
      <xdr:row>33</xdr:row>
      <xdr:rowOff>38100</xdr:rowOff>
    </xdr:to>
    <xdr:pic>
      <xdr:nvPicPr>
        <xdr:cNvPr id="3" name="Picture 2">
          <a:extLst>
            <a:ext uri="{FF2B5EF4-FFF2-40B4-BE49-F238E27FC236}">
              <a16:creationId xmlns:a16="http://schemas.microsoft.com/office/drawing/2014/main" id="{08336CC4-C600-4AE9-AFFD-6E610F23E1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65901" y="9334500"/>
          <a:ext cx="1546304" cy="2044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Z1000"/>
  <sheetViews>
    <sheetView workbookViewId="0">
      <selection activeCell="A1003" sqref="A1003"/>
    </sheetView>
  </sheetViews>
  <sheetFormatPr defaultColWidth="14.44140625" defaultRowHeight="15" customHeight="1"/>
  <cols>
    <col min="1" max="1" width="144.44140625" customWidth="1"/>
    <col min="2" max="26" width="14.44140625" hidden="1" customWidth="1"/>
  </cols>
  <sheetData>
    <row r="1" spans="1:1" ht="13.2">
      <c r="A1" s="1" t="s">
        <v>0</v>
      </c>
    </row>
    <row r="2" spans="1:1" ht="13.2">
      <c r="A2" s="48" t="s">
        <v>510</v>
      </c>
    </row>
    <row r="3" spans="1:1" ht="13.2">
      <c r="A3" s="2" t="s">
        <v>7</v>
      </c>
    </row>
    <row r="4" spans="1:1" ht="13.2">
      <c r="A4" s="48" t="s">
        <v>511</v>
      </c>
    </row>
    <row r="5" spans="1:1" ht="13.2">
      <c r="A5" s="2"/>
    </row>
    <row r="6" spans="1:1" ht="13.2">
      <c r="A6" s="3"/>
    </row>
    <row r="7" spans="1:1" ht="13.2">
      <c r="A7" s="3" t="s">
        <v>8</v>
      </c>
    </row>
    <row r="8" spans="1:1" ht="13.2">
      <c r="A8" s="48" t="s">
        <v>512</v>
      </c>
    </row>
    <row r="9" spans="1:1" ht="13.2">
      <c r="A9" s="2" t="s">
        <v>9</v>
      </c>
    </row>
    <row r="10" spans="1:1" ht="13.2">
      <c r="A10" s="2" t="s">
        <v>10</v>
      </c>
    </row>
    <row r="11" spans="1:1" ht="13.2">
      <c r="A11" s="2" t="s">
        <v>11</v>
      </c>
    </row>
    <row r="12" spans="1:1" ht="13.2">
      <c r="A12" s="48" t="s">
        <v>513</v>
      </c>
    </row>
    <row r="13" spans="1:1" ht="15" customHeight="1">
      <c r="A13" s="52" t="s">
        <v>522</v>
      </c>
    </row>
    <row r="14" spans="1:1" ht="13.2">
      <c r="A14" s="3"/>
    </row>
    <row r="15" spans="1:1" ht="13.2">
      <c r="A15" s="49" t="s">
        <v>514</v>
      </c>
    </row>
    <row r="16" spans="1:1" ht="13.2">
      <c r="A16" s="37" t="s">
        <v>515</v>
      </c>
    </row>
    <row r="17" spans="1:1" ht="15" customHeight="1">
      <c r="A17" s="37" t="s">
        <v>516</v>
      </c>
    </row>
    <row r="21" spans="1:1" ht="13.2" hidden="1"/>
    <row r="22" spans="1:1" ht="13.2" hidden="1"/>
    <row r="23" spans="1:1" ht="13.2" hidden="1"/>
    <row r="24" spans="1:1" ht="13.2" hidden="1"/>
    <row r="25" spans="1:1" ht="13.2" hidden="1"/>
    <row r="26" spans="1:1" ht="13.2" hidden="1"/>
    <row r="27" spans="1:1" ht="13.2" hidden="1"/>
    <row r="28" spans="1:1" ht="13.2" hidden="1"/>
    <row r="29" spans="1:1" ht="13.2" hidden="1"/>
    <row r="30" spans="1:1" ht="13.2" hidden="1"/>
    <row r="31" spans="1:1" ht="13.2" hidden="1"/>
    <row r="32" spans="1:1" ht="13.2" hidden="1"/>
    <row r="33" ht="13.2" hidden="1"/>
    <row r="34" ht="13.2" hidden="1"/>
    <row r="35" ht="13.2" hidden="1"/>
    <row r="36" ht="13.2" hidden="1"/>
    <row r="37" ht="13.2" hidden="1"/>
    <row r="38" ht="13.2" hidden="1"/>
    <row r="39" ht="13.2" hidden="1"/>
    <row r="40" ht="13.2" hidden="1"/>
    <row r="41" ht="13.2" hidden="1"/>
    <row r="42" ht="13.2" hidden="1"/>
    <row r="43" ht="13.2" hidden="1"/>
    <row r="44" ht="13.2" hidden="1"/>
    <row r="45" ht="13.2" hidden="1"/>
    <row r="46" ht="13.2" hidden="1"/>
    <row r="47" ht="13.2" hidden="1"/>
    <row r="48" ht="13.2" hidden="1"/>
    <row r="49" ht="13.2" hidden="1"/>
    <row r="50" ht="13.2" hidden="1"/>
    <row r="51" ht="13.2" hidden="1"/>
    <row r="52" ht="13.2" hidden="1"/>
    <row r="53" ht="13.2" hidden="1"/>
    <row r="54" ht="13.2" hidden="1"/>
    <row r="55" ht="13.2" hidden="1"/>
    <row r="56" ht="13.2" hidden="1"/>
    <row r="57" ht="13.2" hidden="1"/>
    <row r="58" ht="13.2" hidden="1"/>
    <row r="59" ht="13.2" hidden="1"/>
    <row r="60" ht="13.2" hidden="1"/>
    <row r="61" ht="13.2" hidden="1"/>
    <row r="62" ht="13.2" hidden="1"/>
    <row r="63" ht="13.2" hidden="1"/>
    <row r="64" ht="13.2" hidden="1"/>
    <row r="65" ht="13.2" hidden="1"/>
    <row r="66" ht="13.2" hidden="1"/>
    <row r="67" ht="13.2" hidden="1"/>
    <row r="68" ht="13.2" hidden="1"/>
    <row r="69" ht="13.2" hidden="1"/>
    <row r="70" ht="13.2" hidden="1"/>
    <row r="71" ht="13.2" hidden="1"/>
    <row r="72" ht="13.2" hidden="1"/>
    <row r="73" ht="13.2" hidden="1"/>
    <row r="74" ht="13.2" hidden="1"/>
    <row r="75" ht="13.2" hidden="1"/>
    <row r="76" ht="13.2" hidden="1"/>
    <row r="77" ht="13.2" hidden="1"/>
    <row r="78" ht="13.2" hidden="1"/>
    <row r="79" ht="13.2" hidden="1"/>
    <row r="80" ht="13.2" hidden="1"/>
    <row r="81" ht="13.2" hidden="1"/>
    <row r="82" ht="13.2" hidden="1"/>
    <row r="83" ht="13.2" hidden="1"/>
    <row r="84" ht="13.2" hidden="1"/>
    <row r="85" ht="13.2" hidden="1"/>
    <row r="86" ht="13.2" hidden="1"/>
    <row r="87" ht="13.2" hidden="1"/>
    <row r="88" ht="13.2" hidden="1"/>
    <row r="89" ht="13.2" hidden="1"/>
    <row r="90" ht="13.2" hidden="1"/>
    <row r="91" ht="13.2" hidden="1"/>
    <row r="92" ht="13.2" hidden="1"/>
    <row r="93" ht="13.2" hidden="1"/>
    <row r="94" ht="13.2" hidden="1"/>
    <row r="95" ht="13.2" hidden="1"/>
    <row r="96" ht="13.2" hidden="1"/>
    <row r="97" ht="13.2" hidden="1"/>
    <row r="98" ht="13.2" hidden="1"/>
    <row r="99" ht="13.2" hidden="1"/>
    <row r="100" ht="13.2" hidden="1"/>
    <row r="101" ht="13.2" hidden="1"/>
    <row r="102" ht="13.2" hidden="1"/>
    <row r="103" ht="13.2" hidden="1"/>
    <row r="104" ht="13.2" hidden="1"/>
    <row r="105" ht="13.2" hidden="1"/>
    <row r="106" ht="13.2" hidden="1"/>
    <row r="107" ht="13.2" hidden="1"/>
    <row r="108" ht="13.2" hidden="1"/>
    <row r="109" ht="13.2" hidden="1"/>
    <row r="110" ht="13.2" hidden="1"/>
    <row r="111" ht="13.2" hidden="1"/>
    <row r="112" ht="13.2" hidden="1"/>
    <row r="113" ht="13.2" hidden="1"/>
    <row r="114" ht="13.2" hidden="1"/>
    <row r="115" ht="13.2" hidden="1"/>
    <row r="116" ht="13.2" hidden="1"/>
    <row r="117" ht="13.2" hidden="1"/>
    <row r="118" ht="13.2" hidden="1"/>
    <row r="119" ht="13.2" hidden="1"/>
    <row r="120" ht="13.2" hidden="1"/>
    <row r="121" ht="13.2" hidden="1"/>
    <row r="122" ht="13.2" hidden="1"/>
    <row r="123" ht="13.2" hidden="1"/>
    <row r="124" ht="13.2" hidden="1"/>
    <row r="125" ht="13.2" hidden="1"/>
    <row r="126" ht="13.2" hidden="1"/>
    <row r="127" ht="13.2" hidden="1"/>
    <row r="128" ht="13.2" hidden="1"/>
    <row r="129" ht="13.2" hidden="1"/>
    <row r="130" ht="13.2" hidden="1"/>
    <row r="131" ht="13.2" hidden="1"/>
    <row r="132" ht="13.2" hidden="1"/>
    <row r="133" ht="13.2" hidden="1"/>
    <row r="134" ht="13.2" hidden="1"/>
    <row r="135" ht="13.2" hidden="1"/>
    <row r="136" ht="13.2" hidden="1"/>
    <row r="137" ht="13.2" hidden="1"/>
    <row r="138" ht="13.2" hidden="1"/>
    <row r="139" ht="13.2" hidden="1"/>
    <row r="140" ht="13.2" hidden="1"/>
    <row r="141" ht="13.2" hidden="1"/>
    <row r="142" ht="13.2" hidden="1"/>
    <row r="143" ht="13.2" hidden="1"/>
    <row r="144" ht="13.2" hidden="1"/>
    <row r="145" ht="13.2" hidden="1"/>
    <row r="146" ht="13.2" hidden="1"/>
    <row r="147" ht="13.2" hidden="1"/>
    <row r="148" ht="13.2" hidden="1"/>
    <row r="149" ht="13.2" hidden="1"/>
    <row r="150" ht="13.2" hidden="1"/>
    <row r="151" ht="13.2" hidden="1"/>
    <row r="152" ht="13.2" hidden="1"/>
    <row r="153" ht="13.2" hidden="1"/>
    <row r="154" ht="13.2" hidden="1"/>
    <row r="155" ht="13.2" hidden="1"/>
    <row r="156" ht="13.2" hidden="1"/>
    <row r="157" ht="13.2" hidden="1"/>
    <row r="158" ht="13.2" hidden="1"/>
    <row r="159" ht="13.2" hidden="1"/>
    <row r="160" ht="13.2" hidden="1"/>
    <row r="161" ht="13.2" hidden="1"/>
    <row r="162" ht="13.2" hidden="1"/>
    <row r="163" ht="13.2" hidden="1"/>
    <row r="164" ht="13.2" hidden="1"/>
    <row r="165" ht="13.2" hidden="1"/>
    <row r="166" ht="13.2" hidden="1"/>
    <row r="167" ht="13.2" hidden="1"/>
    <row r="168" ht="13.2" hidden="1"/>
    <row r="169" ht="13.2" hidden="1"/>
    <row r="170" ht="13.2" hidden="1"/>
    <row r="171" ht="13.2" hidden="1"/>
    <row r="172" ht="13.2" hidden="1"/>
    <row r="173" ht="13.2" hidden="1"/>
    <row r="174" ht="13.2" hidden="1"/>
    <row r="175" ht="13.2" hidden="1"/>
    <row r="176" ht="13.2" hidden="1"/>
    <row r="177" ht="13.2" hidden="1"/>
    <row r="178" ht="13.2" hidden="1"/>
    <row r="179" ht="13.2" hidden="1"/>
    <row r="180" ht="13.2" hidden="1"/>
    <row r="181" ht="13.2" hidden="1"/>
    <row r="182" ht="13.2" hidden="1"/>
    <row r="183" ht="13.2" hidden="1"/>
    <row r="184" ht="13.2" hidden="1"/>
    <row r="185" ht="13.2" hidden="1"/>
    <row r="186" ht="13.2" hidden="1"/>
    <row r="187" ht="13.2" hidden="1"/>
    <row r="188" ht="13.2" hidden="1"/>
    <row r="189" ht="13.2" hidden="1"/>
    <row r="190" ht="13.2" hidden="1"/>
    <row r="191" ht="13.2" hidden="1"/>
    <row r="192" ht="13.2" hidden="1"/>
    <row r="193" ht="13.2" hidden="1"/>
    <row r="194" ht="13.2" hidden="1"/>
    <row r="195" ht="13.2" hidden="1"/>
    <row r="196" ht="13.2" hidden="1"/>
    <row r="197" ht="13.2" hidden="1"/>
    <row r="198" ht="13.2" hidden="1"/>
    <row r="199" ht="13.2" hidden="1"/>
    <row r="200" ht="13.2" hidden="1"/>
    <row r="201" ht="13.2" hidden="1"/>
    <row r="202" ht="13.2" hidden="1"/>
    <row r="203" ht="13.2" hidden="1"/>
    <row r="204" ht="13.2" hidden="1"/>
    <row r="205" ht="13.2" hidden="1"/>
    <row r="206" ht="13.2" hidden="1"/>
    <row r="207" ht="13.2" hidden="1"/>
    <row r="208" ht="13.2" hidden="1"/>
    <row r="209" ht="13.2" hidden="1"/>
    <row r="210" ht="13.2" hidden="1"/>
    <row r="211" ht="13.2" hidden="1"/>
    <row r="212" ht="13.2" hidden="1"/>
    <row r="213" ht="13.2" hidden="1"/>
    <row r="214" ht="13.2" hidden="1"/>
    <row r="215" ht="13.2" hidden="1"/>
    <row r="216" ht="13.2" hidden="1"/>
    <row r="217" ht="13.2" hidden="1"/>
    <row r="218" ht="13.2" hidden="1"/>
    <row r="219" ht="13.2" hidden="1"/>
    <row r="220" ht="13.2" hidden="1"/>
    <row r="221" ht="13.2" hidden="1"/>
    <row r="222" ht="13.2" hidden="1"/>
    <row r="223" ht="13.2" hidden="1"/>
    <row r="224" ht="13.2" hidden="1"/>
    <row r="225" ht="13.2" hidden="1"/>
    <row r="226" ht="13.2" hidden="1"/>
    <row r="227" ht="13.2" hidden="1"/>
    <row r="228" ht="13.2" hidden="1"/>
    <row r="229" ht="13.2" hidden="1"/>
    <row r="230" ht="13.2" hidden="1"/>
    <row r="231" ht="13.2" hidden="1"/>
    <row r="232" ht="13.2" hidden="1"/>
    <row r="233" ht="13.2" hidden="1"/>
    <row r="234" ht="13.2" hidden="1"/>
    <row r="235" ht="13.2" hidden="1"/>
    <row r="236" ht="13.2" hidden="1"/>
    <row r="237" ht="13.2" hidden="1"/>
    <row r="238" ht="13.2" hidden="1"/>
    <row r="239" ht="13.2" hidden="1"/>
    <row r="240" ht="13.2" hidden="1"/>
    <row r="241" ht="13.2" hidden="1"/>
    <row r="242" ht="13.2" hidden="1"/>
    <row r="243" ht="13.2" hidden="1"/>
    <row r="244" ht="13.2" hidden="1"/>
    <row r="245" ht="13.2" hidden="1"/>
    <row r="246" ht="13.2" hidden="1"/>
    <row r="247" ht="13.2" hidden="1"/>
    <row r="248" ht="13.2" hidden="1"/>
    <row r="249" ht="13.2" hidden="1"/>
    <row r="250" ht="13.2" hidden="1"/>
    <row r="251" ht="13.2" hidden="1"/>
    <row r="252" ht="13.2" hidden="1"/>
    <row r="253" ht="13.2" hidden="1"/>
    <row r="254" ht="13.2" hidden="1"/>
    <row r="255" ht="13.2" hidden="1"/>
    <row r="256" ht="13.2" hidden="1"/>
    <row r="257" ht="13.2" hidden="1"/>
    <row r="258" ht="13.2" hidden="1"/>
    <row r="259" ht="13.2" hidden="1"/>
    <row r="260" ht="13.2" hidden="1"/>
    <row r="261" ht="13.2" hidden="1"/>
    <row r="262" ht="13.2" hidden="1"/>
    <row r="263" ht="13.2" hidden="1"/>
    <row r="264" ht="13.2" hidden="1"/>
    <row r="265" ht="13.2" hidden="1"/>
    <row r="266" ht="13.2" hidden="1"/>
    <row r="267" ht="13.2" hidden="1"/>
    <row r="268" ht="13.2" hidden="1"/>
    <row r="269" ht="13.2" hidden="1"/>
    <row r="270" ht="13.2" hidden="1"/>
    <row r="271" ht="13.2" hidden="1"/>
    <row r="272" ht="13.2" hidden="1"/>
    <row r="273" ht="13.2" hidden="1"/>
    <row r="274" ht="13.2" hidden="1"/>
    <row r="275" ht="13.2" hidden="1"/>
    <row r="276" ht="13.2" hidden="1"/>
    <row r="277" ht="13.2" hidden="1"/>
    <row r="278" ht="13.2" hidden="1"/>
    <row r="279" ht="13.2" hidden="1"/>
    <row r="280" ht="13.2" hidden="1"/>
    <row r="281" ht="13.2" hidden="1"/>
    <row r="282" ht="13.2" hidden="1"/>
    <row r="283" ht="13.2" hidden="1"/>
    <row r="284" ht="13.2" hidden="1"/>
    <row r="285" ht="13.2" hidden="1"/>
    <row r="286" ht="13.2" hidden="1"/>
    <row r="287" ht="13.2" hidden="1"/>
    <row r="288" ht="13.2" hidden="1"/>
    <row r="289" ht="13.2" hidden="1"/>
    <row r="290" ht="13.2" hidden="1"/>
    <row r="291" ht="13.2" hidden="1"/>
    <row r="292" ht="13.2" hidden="1"/>
    <row r="293" ht="13.2" hidden="1"/>
    <row r="294" ht="13.2" hidden="1"/>
    <row r="295" ht="13.2" hidden="1"/>
    <row r="296" ht="13.2" hidden="1"/>
    <row r="297" ht="13.2" hidden="1"/>
    <row r="298" ht="13.2" hidden="1"/>
    <row r="299" ht="13.2" hidden="1"/>
    <row r="300" ht="13.2" hidden="1"/>
    <row r="301" ht="13.2" hidden="1"/>
    <row r="302" ht="13.2" hidden="1"/>
    <row r="303" ht="13.2" hidden="1"/>
    <row r="304" ht="13.2" hidden="1"/>
    <row r="305" ht="13.2" hidden="1"/>
    <row r="306" ht="13.2" hidden="1"/>
    <row r="307" ht="13.2" hidden="1"/>
    <row r="308" ht="13.2" hidden="1"/>
    <row r="309" ht="13.2" hidden="1"/>
    <row r="310" ht="13.2" hidden="1"/>
    <row r="311" ht="13.2" hidden="1"/>
    <row r="312" ht="13.2" hidden="1"/>
    <row r="313" ht="13.2" hidden="1"/>
    <row r="314" ht="13.2" hidden="1"/>
    <row r="315" ht="13.2" hidden="1"/>
    <row r="316" ht="13.2" hidden="1"/>
    <row r="317" ht="13.2" hidden="1"/>
    <row r="318" ht="13.2" hidden="1"/>
    <row r="319" ht="13.2" hidden="1"/>
    <row r="320" ht="13.2" hidden="1"/>
    <row r="321" ht="13.2" hidden="1"/>
    <row r="322" ht="13.2" hidden="1"/>
    <row r="323" ht="13.2" hidden="1"/>
    <row r="324" ht="13.2" hidden="1"/>
    <row r="325" ht="13.2" hidden="1"/>
    <row r="326" ht="13.2" hidden="1"/>
    <row r="327" ht="13.2" hidden="1"/>
    <row r="328" ht="13.2" hidden="1"/>
    <row r="329" ht="13.2" hidden="1"/>
    <row r="330" ht="13.2" hidden="1"/>
    <row r="331" ht="13.2" hidden="1"/>
    <row r="332" ht="13.2" hidden="1"/>
    <row r="333" ht="13.2" hidden="1"/>
    <row r="334" ht="13.2" hidden="1"/>
    <row r="335" ht="13.2" hidden="1"/>
    <row r="336" ht="13.2" hidden="1"/>
    <row r="337" ht="13.2" hidden="1"/>
    <row r="338" ht="13.2" hidden="1"/>
    <row r="339" ht="13.2" hidden="1"/>
    <row r="340" ht="13.2" hidden="1"/>
    <row r="341" ht="13.2" hidden="1"/>
    <row r="342" ht="13.2" hidden="1"/>
    <row r="343" ht="13.2" hidden="1"/>
    <row r="344" ht="13.2" hidden="1"/>
    <row r="345" ht="13.2" hidden="1"/>
    <row r="346" ht="13.2" hidden="1"/>
    <row r="347" ht="13.2" hidden="1"/>
    <row r="348" ht="13.2" hidden="1"/>
    <row r="349" ht="13.2" hidden="1"/>
    <row r="350" ht="13.2" hidden="1"/>
    <row r="351" ht="13.2" hidden="1"/>
    <row r="352" ht="13.2" hidden="1"/>
    <row r="353" ht="13.2" hidden="1"/>
    <row r="354" ht="13.2" hidden="1"/>
    <row r="355" ht="13.2" hidden="1"/>
    <row r="356" ht="13.2" hidden="1"/>
    <row r="357" ht="13.2" hidden="1"/>
    <row r="358" ht="13.2" hidden="1"/>
    <row r="359" ht="13.2" hidden="1"/>
    <row r="360" ht="13.2" hidden="1"/>
    <row r="361" ht="13.2" hidden="1"/>
    <row r="362" ht="13.2" hidden="1"/>
    <row r="363" ht="13.2" hidden="1"/>
    <row r="364" ht="13.2" hidden="1"/>
    <row r="365" ht="13.2" hidden="1"/>
    <row r="366" ht="13.2" hidden="1"/>
    <row r="367" ht="13.2" hidden="1"/>
    <row r="368" ht="13.2" hidden="1"/>
    <row r="369" ht="13.2" hidden="1"/>
    <row r="370" ht="13.2" hidden="1"/>
    <row r="371" ht="13.2" hidden="1"/>
    <row r="372" ht="13.2" hidden="1"/>
    <row r="373" ht="13.2" hidden="1"/>
    <row r="374" ht="13.2" hidden="1"/>
    <row r="375" ht="13.2" hidden="1"/>
    <row r="376" ht="13.2" hidden="1"/>
    <row r="377" ht="13.2" hidden="1"/>
    <row r="378" ht="13.2" hidden="1"/>
    <row r="379" ht="13.2" hidden="1"/>
    <row r="380" ht="13.2" hidden="1"/>
    <row r="381" ht="13.2" hidden="1"/>
    <row r="382" ht="13.2" hidden="1"/>
    <row r="383" ht="13.2" hidden="1"/>
    <row r="384" ht="13.2" hidden="1"/>
    <row r="385" ht="13.2" hidden="1"/>
    <row r="386" ht="13.2" hidden="1"/>
    <row r="387" ht="13.2" hidden="1"/>
    <row r="388" ht="13.2" hidden="1"/>
    <row r="389" ht="13.2" hidden="1"/>
    <row r="390" ht="13.2" hidden="1"/>
    <row r="391" ht="13.2" hidden="1"/>
    <row r="392" ht="13.2" hidden="1"/>
    <row r="393" ht="13.2" hidden="1"/>
    <row r="394" ht="13.2" hidden="1"/>
    <row r="395" ht="13.2" hidden="1"/>
    <row r="396" ht="13.2" hidden="1"/>
    <row r="397" ht="13.2" hidden="1"/>
    <row r="398" ht="13.2" hidden="1"/>
    <row r="399" ht="13.2" hidden="1"/>
    <row r="400" ht="13.2" hidden="1"/>
    <row r="401" ht="13.2" hidden="1"/>
    <row r="402" ht="13.2" hidden="1"/>
    <row r="403" ht="13.2" hidden="1"/>
    <row r="404" ht="13.2" hidden="1"/>
    <row r="405" ht="13.2" hidden="1"/>
    <row r="406" ht="13.2" hidden="1"/>
    <row r="407" ht="13.2" hidden="1"/>
    <row r="408" ht="13.2" hidden="1"/>
    <row r="409" ht="13.2" hidden="1"/>
    <row r="410" ht="13.2" hidden="1"/>
    <row r="411" ht="13.2" hidden="1"/>
    <row r="412" ht="13.2" hidden="1"/>
    <row r="413" ht="13.2" hidden="1"/>
    <row r="414" ht="13.2" hidden="1"/>
    <row r="415" ht="13.2" hidden="1"/>
    <row r="416" ht="13.2" hidden="1"/>
    <row r="417" ht="13.2" hidden="1"/>
    <row r="418" ht="13.2" hidden="1"/>
    <row r="419" ht="13.2" hidden="1"/>
    <row r="420" ht="13.2" hidden="1"/>
    <row r="421" ht="13.2" hidden="1"/>
    <row r="422" ht="13.2" hidden="1"/>
    <row r="423" ht="13.2" hidden="1"/>
    <row r="424" ht="13.2" hidden="1"/>
    <row r="425" ht="13.2" hidden="1"/>
    <row r="426" ht="13.2" hidden="1"/>
    <row r="427" ht="13.2" hidden="1"/>
    <row r="428" ht="13.2" hidden="1"/>
    <row r="429" ht="13.2" hidden="1"/>
    <row r="430" ht="13.2" hidden="1"/>
    <row r="431" ht="13.2" hidden="1"/>
    <row r="432" ht="13.2" hidden="1"/>
    <row r="433" ht="13.2" hidden="1"/>
    <row r="434" ht="13.2" hidden="1"/>
    <row r="435" ht="13.2" hidden="1"/>
    <row r="436" ht="13.2" hidden="1"/>
    <row r="437" ht="13.2" hidden="1"/>
    <row r="438" ht="13.2" hidden="1"/>
    <row r="439" ht="13.2" hidden="1"/>
    <row r="440" ht="13.2" hidden="1"/>
    <row r="441" ht="13.2" hidden="1"/>
    <row r="442" ht="13.2" hidden="1"/>
    <row r="443" ht="13.2" hidden="1"/>
    <row r="444" ht="13.2" hidden="1"/>
    <row r="445" ht="13.2" hidden="1"/>
    <row r="446" ht="13.2" hidden="1"/>
    <row r="447" ht="13.2" hidden="1"/>
    <row r="448" ht="13.2" hidden="1"/>
    <row r="449" ht="13.2" hidden="1"/>
    <row r="450" ht="13.2" hidden="1"/>
    <row r="451" ht="13.2" hidden="1"/>
    <row r="452" ht="13.2" hidden="1"/>
    <row r="453" ht="13.2" hidden="1"/>
    <row r="454" ht="13.2" hidden="1"/>
    <row r="455" ht="13.2" hidden="1"/>
    <row r="456" ht="13.2" hidden="1"/>
    <row r="457" ht="13.2" hidden="1"/>
    <row r="458" ht="13.2" hidden="1"/>
    <row r="459" ht="13.2" hidden="1"/>
    <row r="460" ht="13.2" hidden="1"/>
    <row r="461" ht="13.2" hidden="1"/>
    <row r="462" ht="13.2" hidden="1"/>
    <row r="463" ht="13.2" hidden="1"/>
    <row r="464" ht="13.2" hidden="1"/>
    <row r="465" ht="13.2" hidden="1"/>
    <row r="466" ht="13.2" hidden="1"/>
    <row r="467" ht="13.2" hidden="1"/>
    <row r="468" ht="13.2" hidden="1"/>
    <row r="469" ht="13.2" hidden="1"/>
    <row r="470" ht="13.2" hidden="1"/>
    <row r="471" ht="13.2" hidden="1"/>
    <row r="472" ht="13.2" hidden="1"/>
    <row r="473" ht="13.2" hidden="1"/>
    <row r="474" ht="13.2" hidden="1"/>
    <row r="475" ht="13.2" hidden="1"/>
    <row r="476" ht="13.2" hidden="1"/>
    <row r="477" ht="13.2" hidden="1"/>
    <row r="478" ht="13.2" hidden="1"/>
    <row r="479" ht="13.2" hidden="1"/>
    <row r="480" ht="13.2" hidden="1"/>
    <row r="481" ht="13.2" hidden="1"/>
    <row r="482" ht="13.2" hidden="1"/>
    <row r="483" ht="13.2" hidden="1"/>
    <row r="484" ht="13.2" hidden="1"/>
    <row r="485" ht="13.2" hidden="1"/>
    <row r="486" ht="13.2" hidden="1"/>
    <row r="487" ht="13.2" hidden="1"/>
    <row r="488" ht="13.2" hidden="1"/>
    <row r="489" ht="13.2" hidden="1"/>
    <row r="490" ht="13.2" hidden="1"/>
    <row r="491" ht="13.2" hidden="1"/>
    <row r="492" ht="13.2" hidden="1"/>
    <row r="493" ht="13.2" hidden="1"/>
    <row r="494" ht="13.2" hidden="1"/>
    <row r="495" ht="13.2" hidden="1"/>
    <row r="496" ht="13.2" hidden="1"/>
    <row r="497" ht="13.2" hidden="1"/>
    <row r="498" ht="13.2" hidden="1"/>
    <row r="499" ht="13.2" hidden="1"/>
    <row r="500" ht="13.2" hidden="1"/>
    <row r="501" ht="13.2" hidden="1"/>
    <row r="502" ht="13.2" hidden="1"/>
    <row r="503" ht="13.2" hidden="1"/>
    <row r="504" ht="13.2" hidden="1"/>
    <row r="505" ht="13.2" hidden="1"/>
    <row r="506" ht="13.2" hidden="1"/>
    <row r="507" ht="13.2" hidden="1"/>
    <row r="508" ht="13.2" hidden="1"/>
    <row r="509" ht="13.2" hidden="1"/>
    <row r="510" ht="13.2" hidden="1"/>
    <row r="511" ht="13.2" hidden="1"/>
    <row r="512" ht="13.2" hidden="1"/>
    <row r="513" ht="13.2" hidden="1"/>
    <row r="514" ht="13.2" hidden="1"/>
    <row r="515" ht="13.2" hidden="1"/>
    <row r="516" ht="13.2" hidden="1"/>
    <row r="517" ht="13.2" hidden="1"/>
    <row r="518" ht="13.2" hidden="1"/>
    <row r="519" ht="13.2" hidden="1"/>
    <row r="520" ht="13.2" hidden="1"/>
    <row r="521" ht="13.2" hidden="1"/>
    <row r="522" ht="13.2" hidden="1"/>
    <row r="523" ht="13.2" hidden="1"/>
    <row r="524" ht="13.2" hidden="1"/>
    <row r="525" ht="13.2" hidden="1"/>
    <row r="526" ht="13.2" hidden="1"/>
    <row r="527" ht="13.2" hidden="1"/>
    <row r="528" ht="13.2" hidden="1"/>
    <row r="529" ht="13.2" hidden="1"/>
    <row r="530" ht="13.2" hidden="1"/>
    <row r="531" ht="13.2" hidden="1"/>
    <row r="532" ht="13.2" hidden="1"/>
    <row r="533" ht="13.2" hidden="1"/>
    <row r="534" ht="13.2" hidden="1"/>
    <row r="535" ht="13.2" hidden="1"/>
    <row r="536" ht="13.2" hidden="1"/>
    <row r="537" ht="13.2" hidden="1"/>
    <row r="538" ht="13.2" hidden="1"/>
    <row r="539" ht="13.2" hidden="1"/>
    <row r="540" ht="13.2" hidden="1"/>
    <row r="541" ht="13.2" hidden="1"/>
    <row r="542" ht="13.2" hidden="1"/>
    <row r="543" ht="13.2" hidden="1"/>
    <row r="544" ht="13.2" hidden="1"/>
    <row r="545" ht="13.2" hidden="1"/>
    <row r="546" ht="13.2" hidden="1"/>
    <row r="547" ht="13.2" hidden="1"/>
    <row r="548" ht="13.2" hidden="1"/>
    <row r="549" ht="13.2" hidden="1"/>
    <row r="550" ht="13.2" hidden="1"/>
    <row r="551" ht="13.2" hidden="1"/>
    <row r="552" ht="13.2" hidden="1"/>
    <row r="553" ht="13.2" hidden="1"/>
    <row r="554" ht="13.2" hidden="1"/>
    <row r="555" ht="13.2" hidden="1"/>
    <row r="556" ht="13.2" hidden="1"/>
    <row r="557" ht="13.2" hidden="1"/>
    <row r="558" ht="13.2" hidden="1"/>
    <row r="559" ht="13.2" hidden="1"/>
    <row r="560" ht="13.2" hidden="1"/>
    <row r="561" ht="13.2" hidden="1"/>
    <row r="562" ht="13.2" hidden="1"/>
    <row r="563" ht="13.2" hidden="1"/>
    <row r="564" ht="13.2" hidden="1"/>
    <row r="565" ht="13.2" hidden="1"/>
    <row r="566" ht="13.2" hidden="1"/>
    <row r="567" ht="13.2" hidden="1"/>
    <row r="568" ht="13.2" hidden="1"/>
    <row r="569" ht="13.2" hidden="1"/>
    <row r="570" ht="13.2" hidden="1"/>
    <row r="571" ht="13.2" hidden="1"/>
    <row r="572" ht="13.2" hidden="1"/>
    <row r="573" ht="13.2" hidden="1"/>
    <row r="574" ht="13.2" hidden="1"/>
    <row r="575" ht="13.2" hidden="1"/>
    <row r="576" ht="13.2" hidden="1"/>
    <row r="577" ht="13.2" hidden="1"/>
    <row r="578" ht="13.2" hidden="1"/>
    <row r="579" ht="13.2" hidden="1"/>
    <row r="580" ht="13.2" hidden="1"/>
    <row r="581" ht="13.2" hidden="1"/>
    <row r="582" ht="13.2" hidden="1"/>
    <row r="583" ht="13.2" hidden="1"/>
    <row r="584" ht="13.2" hidden="1"/>
    <row r="585" ht="13.2" hidden="1"/>
    <row r="586" ht="13.2" hidden="1"/>
    <row r="587" ht="13.2" hidden="1"/>
    <row r="588" ht="13.2" hidden="1"/>
    <row r="589" ht="13.2" hidden="1"/>
    <row r="590" ht="13.2" hidden="1"/>
    <row r="591" ht="13.2" hidden="1"/>
    <row r="592" ht="13.2" hidden="1"/>
    <row r="593" ht="13.2" hidden="1"/>
    <row r="594" ht="13.2" hidden="1"/>
    <row r="595" ht="13.2" hidden="1"/>
    <row r="596" ht="13.2" hidden="1"/>
    <row r="597" ht="13.2" hidden="1"/>
    <row r="598" ht="13.2" hidden="1"/>
    <row r="599" ht="13.2" hidden="1"/>
    <row r="600" ht="13.2" hidden="1"/>
    <row r="601" ht="13.2" hidden="1"/>
    <row r="602" ht="13.2" hidden="1"/>
    <row r="603" ht="13.2" hidden="1"/>
    <row r="604" ht="13.2" hidden="1"/>
    <row r="605" ht="13.2" hidden="1"/>
    <row r="606" ht="13.2" hidden="1"/>
    <row r="607" ht="13.2" hidden="1"/>
    <row r="608" ht="13.2" hidden="1"/>
    <row r="609" ht="13.2" hidden="1"/>
    <row r="610" ht="13.2" hidden="1"/>
    <row r="611" ht="13.2" hidden="1"/>
    <row r="612" ht="13.2" hidden="1"/>
    <row r="613" ht="13.2" hidden="1"/>
    <row r="614" ht="13.2" hidden="1"/>
    <row r="615" ht="13.2" hidden="1"/>
    <row r="616" ht="13.2" hidden="1"/>
    <row r="617" ht="13.2" hidden="1"/>
    <row r="618" ht="13.2" hidden="1"/>
    <row r="619" ht="13.2" hidden="1"/>
    <row r="620" ht="13.2" hidden="1"/>
    <row r="621" ht="13.2" hidden="1"/>
    <row r="622" ht="13.2" hidden="1"/>
    <row r="623" ht="13.2" hidden="1"/>
    <row r="624" ht="13.2" hidden="1"/>
    <row r="625" ht="13.2" hidden="1"/>
    <row r="626" ht="13.2" hidden="1"/>
    <row r="627" ht="13.2" hidden="1"/>
    <row r="628" ht="13.2" hidden="1"/>
    <row r="629" ht="13.2" hidden="1"/>
    <row r="630" ht="13.2" hidden="1"/>
    <row r="631" ht="13.2" hidden="1"/>
    <row r="632" ht="13.2" hidden="1"/>
    <row r="633" ht="13.2" hidden="1"/>
    <row r="634" ht="13.2" hidden="1"/>
    <row r="635" ht="13.2" hidden="1"/>
    <row r="636" ht="13.2" hidden="1"/>
    <row r="637" ht="13.2" hidden="1"/>
    <row r="638" ht="13.2" hidden="1"/>
    <row r="639" ht="13.2" hidden="1"/>
    <row r="640" ht="13.2" hidden="1"/>
    <row r="641" ht="13.2" hidden="1"/>
    <row r="642" ht="13.2" hidden="1"/>
    <row r="643" ht="13.2" hidden="1"/>
    <row r="644" ht="13.2" hidden="1"/>
    <row r="645" ht="13.2" hidden="1"/>
    <row r="646" ht="13.2" hidden="1"/>
    <row r="647" ht="13.2" hidden="1"/>
    <row r="648" ht="13.2" hidden="1"/>
    <row r="649" ht="13.2" hidden="1"/>
    <row r="650" ht="13.2" hidden="1"/>
    <row r="651" ht="13.2" hidden="1"/>
    <row r="652" ht="13.2" hidden="1"/>
    <row r="653" ht="13.2" hidden="1"/>
    <row r="654" ht="13.2" hidden="1"/>
    <row r="655" ht="13.2" hidden="1"/>
    <row r="656" ht="13.2" hidden="1"/>
    <row r="657" ht="13.2" hidden="1"/>
    <row r="658" ht="13.2" hidden="1"/>
    <row r="659" ht="13.2" hidden="1"/>
    <row r="660" ht="13.2" hidden="1"/>
    <row r="661" ht="13.2" hidden="1"/>
    <row r="662" ht="13.2" hidden="1"/>
    <row r="663" ht="13.2" hidden="1"/>
    <row r="664" ht="13.2" hidden="1"/>
    <row r="665" ht="13.2" hidden="1"/>
    <row r="666" ht="13.2" hidden="1"/>
    <row r="667" ht="13.2" hidden="1"/>
    <row r="668" ht="13.2" hidden="1"/>
    <row r="669" ht="13.2" hidden="1"/>
    <row r="670" ht="13.2" hidden="1"/>
    <row r="671" ht="13.2" hidden="1"/>
    <row r="672" ht="13.2" hidden="1"/>
    <row r="673" ht="13.2" hidden="1"/>
    <row r="674" ht="13.2" hidden="1"/>
    <row r="675" ht="13.2" hidden="1"/>
    <row r="676" ht="13.2" hidden="1"/>
    <row r="677" ht="13.2" hidden="1"/>
    <row r="678" ht="13.2" hidden="1"/>
    <row r="679" ht="13.2" hidden="1"/>
    <row r="680" ht="13.2" hidden="1"/>
    <row r="681" ht="13.2" hidden="1"/>
    <row r="682" ht="13.2" hidden="1"/>
    <row r="683" ht="13.2" hidden="1"/>
    <row r="684" ht="13.2" hidden="1"/>
    <row r="685" ht="13.2" hidden="1"/>
    <row r="686" ht="13.2" hidden="1"/>
    <row r="687" ht="13.2" hidden="1"/>
    <row r="688" ht="13.2" hidden="1"/>
    <row r="689" ht="13.2" hidden="1"/>
    <row r="690" ht="13.2" hidden="1"/>
    <row r="691" ht="13.2" hidden="1"/>
    <row r="692" ht="13.2" hidden="1"/>
    <row r="693" ht="13.2" hidden="1"/>
    <row r="694" ht="13.2" hidden="1"/>
    <row r="695" ht="13.2" hidden="1"/>
    <row r="696" ht="13.2" hidden="1"/>
    <row r="697" ht="13.2" hidden="1"/>
    <row r="698" ht="13.2" hidden="1"/>
    <row r="699" ht="13.2" hidden="1"/>
    <row r="700" ht="13.2" hidden="1"/>
    <row r="701" ht="13.2" hidden="1"/>
    <row r="702" ht="13.2" hidden="1"/>
    <row r="703" ht="13.2" hidden="1"/>
    <row r="704" ht="13.2" hidden="1"/>
    <row r="705" ht="13.2" hidden="1"/>
    <row r="706" ht="13.2" hidden="1"/>
    <row r="707" ht="13.2" hidden="1"/>
    <row r="708" ht="13.2" hidden="1"/>
    <row r="709" ht="13.2" hidden="1"/>
    <row r="710" ht="13.2" hidden="1"/>
    <row r="711" ht="13.2" hidden="1"/>
    <row r="712" ht="13.2" hidden="1"/>
    <row r="713" ht="13.2" hidden="1"/>
    <row r="714" ht="13.2" hidden="1"/>
    <row r="715" ht="13.2" hidden="1"/>
    <row r="716" ht="13.2" hidden="1"/>
    <row r="717" ht="13.2" hidden="1"/>
    <row r="718" ht="13.2" hidden="1"/>
    <row r="719" ht="13.2" hidden="1"/>
    <row r="720" ht="13.2" hidden="1"/>
    <row r="721" ht="13.2" hidden="1"/>
    <row r="722" ht="13.2" hidden="1"/>
    <row r="723" ht="13.2" hidden="1"/>
    <row r="724" ht="13.2" hidden="1"/>
    <row r="725" ht="13.2" hidden="1"/>
    <row r="726" ht="13.2" hidden="1"/>
    <row r="727" ht="13.2" hidden="1"/>
    <row r="728" ht="13.2" hidden="1"/>
    <row r="729" ht="13.2" hidden="1"/>
    <row r="730" ht="13.2" hidden="1"/>
    <row r="731" ht="13.2" hidden="1"/>
    <row r="732" ht="13.2" hidden="1"/>
    <row r="733" ht="13.2" hidden="1"/>
    <row r="734" ht="13.2" hidden="1"/>
    <row r="735" ht="13.2" hidden="1"/>
    <row r="736" ht="13.2" hidden="1"/>
    <row r="737" ht="13.2" hidden="1"/>
    <row r="738" ht="13.2" hidden="1"/>
    <row r="739" ht="13.2" hidden="1"/>
    <row r="740" ht="13.2" hidden="1"/>
    <row r="741" ht="13.2" hidden="1"/>
    <row r="742" ht="13.2" hidden="1"/>
    <row r="743" ht="13.2" hidden="1"/>
    <row r="744" ht="13.2" hidden="1"/>
    <row r="745" ht="13.2" hidden="1"/>
    <row r="746" ht="13.2" hidden="1"/>
    <row r="747" ht="13.2" hidden="1"/>
    <row r="748" ht="13.2" hidden="1"/>
    <row r="749" ht="13.2" hidden="1"/>
    <row r="750" ht="13.2" hidden="1"/>
    <row r="751" ht="13.2" hidden="1"/>
    <row r="752" ht="13.2" hidden="1"/>
    <row r="753" ht="13.2" hidden="1"/>
    <row r="754" ht="13.2" hidden="1"/>
    <row r="755" ht="13.2" hidden="1"/>
    <row r="756" ht="13.2" hidden="1"/>
    <row r="757" ht="13.2" hidden="1"/>
    <row r="758" ht="13.2" hidden="1"/>
    <row r="759" ht="13.2" hidden="1"/>
    <row r="760" ht="13.2" hidden="1"/>
    <row r="761" ht="13.2" hidden="1"/>
    <row r="762" ht="13.2" hidden="1"/>
    <row r="763" ht="13.2" hidden="1"/>
    <row r="764" ht="13.2" hidden="1"/>
    <row r="765" ht="13.2" hidden="1"/>
    <row r="766" ht="13.2" hidden="1"/>
    <row r="767" ht="13.2" hidden="1"/>
    <row r="768" ht="13.2" hidden="1"/>
    <row r="769" ht="13.2" hidden="1"/>
    <row r="770" ht="13.2" hidden="1"/>
    <row r="771" ht="13.2" hidden="1"/>
    <row r="772" ht="13.2" hidden="1"/>
    <row r="773" ht="13.2" hidden="1"/>
    <row r="774" ht="13.2" hidden="1"/>
    <row r="775" ht="13.2" hidden="1"/>
    <row r="776" ht="13.2" hidden="1"/>
    <row r="777" ht="13.2" hidden="1"/>
    <row r="778" ht="13.2" hidden="1"/>
    <row r="779" ht="13.2" hidden="1"/>
    <row r="780" ht="13.2" hidden="1"/>
    <row r="781" ht="13.2" hidden="1"/>
    <row r="782" ht="13.2" hidden="1"/>
    <row r="783" ht="13.2" hidden="1"/>
    <row r="784" ht="13.2" hidden="1"/>
    <row r="785" ht="13.2" hidden="1"/>
    <row r="786" ht="13.2" hidden="1"/>
    <row r="787" ht="13.2" hidden="1"/>
    <row r="788" ht="13.2" hidden="1"/>
    <row r="789" ht="13.2" hidden="1"/>
    <row r="790" ht="13.2" hidden="1"/>
    <row r="791" ht="13.2" hidden="1"/>
    <row r="792" ht="13.2" hidden="1"/>
    <row r="793" ht="13.2" hidden="1"/>
    <row r="794" ht="13.2" hidden="1"/>
    <row r="795" ht="13.2" hidden="1"/>
    <row r="796" ht="13.2" hidden="1"/>
    <row r="797" ht="13.2" hidden="1"/>
    <row r="798" ht="13.2" hidden="1"/>
    <row r="799" ht="13.2" hidden="1"/>
    <row r="800" ht="13.2" hidden="1"/>
    <row r="801" ht="13.2" hidden="1"/>
    <row r="802" ht="13.2" hidden="1"/>
    <row r="803" ht="13.2" hidden="1"/>
    <row r="804" ht="13.2" hidden="1"/>
    <row r="805" ht="13.2" hidden="1"/>
    <row r="806" ht="13.2" hidden="1"/>
    <row r="807" ht="13.2" hidden="1"/>
    <row r="808" ht="13.2" hidden="1"/>
    <row r="809" ht="13.2" hidden="1"/>
    <row r="810" ht="13.2" hidden="1"/>
    <row r="811" ht="13.2" hidden="1"/>
    <row r="812" ht="13.2" hidden="1"/>
    <row r="813" ht="13.2" hidden="1"/>
    <row r="814" ht="13.2" hidden="1"/>
    <row r="815" ht="13.2" hidden="1"/>
    <row r="816" ht="13.2" hidden="1"/>
    <row r="817" ht="13.2" hidden="1"/>
    <row r="818" ht="13.2" hidden="1"/>
    <row r="819" ht="13.2" hidden="1"/>
    <row r="820" ht="13.2" hidden="1"/>
    <row r="821" ht="13.2" hidden="1"/>
    <row r="822" ht="13.2" hidden="1"/>
    <row r="823" ht="13.2" hidden="1"/>
    <row r="824" ht="13.2" hidden="1"/>
    <row r="825" ht="13.2" hidden="1"/>
    <row r="826" ht="13.2" hidden="1"/>
    <row r="827" ht="13.2" hidden="1"/>
    <row r="828" ht="13.2" hidden="1"/>
    <row r="829" ht="13.2" hidden="1"/>
    <row r="830" ht="13.2" hidden="1"/>
    <row r="831" ht="13.2" hidden="1"/>
    <row r="832" ht="13.2" hidden="1"/>
    <row r="833" ht="13.2" hidden="1"/>
    <row r="834" ht="13.2" hidden="1"/>
    <row r="835" ht="13.2" hidden="1"/>
    <row r="836" ht="13.2" hidden="1"/>
    <row r="837" ht="13.2" hidden="1"/>
    <row r="838" ht="13.2" hidden="1"/>
    <row r="839" ht="13.2" hidden="1"/>
    <row r="840" ht="13.2" hidden="1"/>
    <row r="841" ht="13.2" hidden="1"/>
    <row r="842" ht="13.2" hidden="1"/>
    <row r="843" ht="13.2" hidden="1"/>
    <row r="844" ht="13.2" hidden="1"/>
    <row r="845" ht="13.2" hidden="1"/>
    <row r="846" ht="13.2" hidden="1"/>
    <row r="847" ht="13.2" hidden="1"/>
    <row r="848" ht="13.2" hidden="1"/>
    <row r="849" ht="13.2" hidden="1"/>
    <row r="850" ht="13.2" hidden="1"/>
    <row r="851" ht="13.2" hidden="1"/>
    <row r="852" ht="13.2" hidden="1"/>
    <row r="853" ht="13.2" hidden="1"/>
    <row r="854" ht="13.2" hidden="1"/>
    <row r="855" ht="13.2" hidden="1"/>
    <row r="856" ht="13.2" hidden="1"/>
    <row r="857" ht="13.2" hidden="1"/>
    <row r="858" ht="13.2" hidden="1"/>
    <row r="859" ht="13.2" hidden="1"/>
    <row r="860" ht="13.2" hidden="1"/>
    <row r="861" ht="13.2" hidden="1"/>
    <row r="862" ht="13.2" hidden="1"/>
    <row r="863" ht="13.2" hidden="1"/>
    <row r="864" ht="13.2" hidden="1"/>
    <row r="865" ht="13.2" hidden="1"/>
    <row r="866" ht="13.2" hidden="1"/>
    <row r="867" ht="13.2" hidden="1"/>
    <row r="868" ht="13.2" hidden="1"/>
    <row r="869" ht="13.2" hidden="1"/>
    <row r="870" ht="13.2" hidden="1"/>
    <row r="871" ht="13.2" hidden="1"/>
    <row r="872" ht="13.2" hidden="1"/>
    <row r="873" ht="13.2" hidden="1"/>
    <row r="874" ht="13.2" hidden="1"/>
    <row r="875" ht="13.2" hidden="1"/>
    <row r="876" ht="13.2" hidden="1"/>
    <row r="877" ht="13.2" hidden="1"/>
    <row r="878" ht="13.2" hidden="1"/>
    <row r="879" ht="13.2" hidden="1"/>
    <row r="880" ht="13.2" hidden="1"/>
    <row r="881" ht="13.2" hidden="1"/>
    <row r="882" ht="13.2" hidden="1"/>
    <row r="883" ht="13.2" hidden="1"/>
    <row r="884" ht="13.2" hidden="1"/>
    <row r="885" ht="13.2" hidden="1"/>
    <row r="886" ht="13.2" hidden="1"/>
    <row r="887" ht="13.2" hidden="1"/>
    <row r="888" ht="13.2" hidden="1"/>
    <row r="889" ht="13.2" hidden="1"/>
    <row r="890" ht="13.2" hidden="1"/>
    <row r="891" ht="13.2" hidden="1"/>
    <row r="892" ht="13.2" hidden="1"/>
    <row r="893" ht="13.2" hidden="1"/>
    <row r="894" ht="13.2" hidden="1"/>
    <row r="895" ht="13.2" hidden="1"/>
    <row r="896" ht="13.2" hidden="1"/>
    <row r="897" ht="13.2" hidden="1"/>
    <row r="898" ht="13.2" hidden="1"/>
    <row r="899" ht="13.2" hidden="1"/>
    <row r="900" ht="13.2" hidden="1"/>
    <row r="901" ht="13.2" hidden="1"/>
    <row r="902" ht="13.2" hidden="1"/>
    <row r="903" ht="13.2" hidden="1"/>
    <row r="904" ht="13.2" hidden="1"/>
    <row r="905" ht="13.2" hidden="1"/>
    <row r="906" ht="13.2" hidden="1"/>
    <row r="907" ht="13.2" hidden="1"/>
    <row r="908" ht="13.2" hidden="1"/>
    <row r="909" ht="13.2" hidden="1"/>
    <row r="910" ht="13.2" hidden="1"/>
    <row r="911" ht="13.2" hidden="1"/>
    <row r="912" ht="13.2" hidden="1"/>
    <row r="913" ht="13.2" hidden="1"/>
    <row r="914" ht="13.2" hidden="1"/>
    <row r="915" ht="13.2" hidden="1"/>
    <row r="916" ht="13.2" hidden="1"/>
    <row r="917" ht="13.2" hidden="1"/>
    <row r="918" ht="13.2" hidden="1"/>
    <row r="919" ht="13.2" hidden="1"/>
    <row r="920" ht="13.2" hidden="1"/>
    <row r="921" ht="13.2" hidden="1"/>
    <row r="922" ht="13.2" hidden="1"/>
    <row r="923" ht="13.2" hidden="1"/>
    <row r="924" ht="13.2" hidden="1"/>
    <row r="925" ht="13.2" hidden="1"/>
    <row r="926" ht="13.2" hidden="1"/>
    <row r="927" ht="13.2" hidden="1"/>
    <row r="928" ht="13.2" hidden="1"/>
    <row r="929" ht="13.2" hidden="1"/>
    <row r="930" ht="13.2" hidden="1"/>
    <row r="931" ht="13.2" hidden="1"/>
    <row r="932" ht="13.2" hidden="1"/>
    <row r="933" ht="13.2" hidden="1"/>
    <row r="934" ht="13.2" hidden="1"/>
    <row r="935" ht="13.2" hidden="1"/>
    <row r="936" ht="13.2" hidden="1"/>
    <row r="937" ht="13.2" hidden="1"/>
    <row r="938" ht="13.2" hidden="1"/>
    <row r="939" ht="13.2" hidden="1"/>
    <row r="940" ht="13.2" hidden="1"/>
    <row r="941" ht="13.2" hidden="1"/>
    <row r="942" ht="13.2" hidden="1"/>
    <row r="943" ht="13.2" hidden="1"/>
    <row r="944" ht="13.2" hidden="1"/>
    <row r="945" ht="13.2" hidden="1"/>
    <row r="946" ht="13.2" hidden="1"/>
    <row r="947" ht="13.2" hidden="1"/>
    <row r="948" ht="13.2" hidden="1"/>
    <row r="949" ht="13.2" hidden="1"/>
    <row r="950" ht="13.2" hidden="1"/>
    <row r="951" ht="13.2" hidden="1"/>
    <row r="952" ht="13.2" hidden="1"/>
    <row r="953" ht="13.2" hidden="1"/>
    <row r="954" ht="13.2" hidden="1"/>
    <row r="955" ht="13.2" hidden="1"/>
    <row r="956" ht="13.2" hidden="1"/>
    <row r="957" ht="13.2" hidden="1"/>
    <row r="958" ht="13.2" hidden="1"/>
    <row r="959" ht="13.2" hidden="1"/>
    <row r="960" ht="13.2" hidden="1"/>
    <row r="961" ht="13.2" hidden="1"/>
    <row r="962" ht="13.2" hidden="1"/>
    <row r="963" ht="13.2" hidden="1"/>
    <row r="964" ht="13.2" hidden="1"/>
    <row r="965" ht="13.2" hidden="1"/>
    <row r="966" ht="13.2" hidden="1"/>
    <row r="967" ht="13.2" hidden="1"/>
    <row r="968" ht="13.2" hidden="1"/>
    <row r="969" ht="13.2" hidden="1"/>
    <row r="970" ht="13.2" hidden="1"/>
    <row r="971" ht="13.2" hidden="1"/>
    <row r="972" ht="13.2" hidden="1"/>
    <row r="973" ht="13.2" hidden="1"/>
    <row r="974" ht="13.2" hidden="1"/>
    <row r="975" ht="13.2" hidden="1"/>
    <row r="976" ht="13.2" hidden="1"/>
    <row r="977" ht="13.2" hidden="1"/>
    <row r="978" ht="13.2" hidden="1"/>
    <row r="979" ht="13.2" hidden="1"/>
    <row r="980" ht="13.2" hidden="1"/>
    <row r="981" ht="13.2" hidden="1"/>
    <row r="982" ht="13.2" hidden="1"/>
    <row r="983" ht="13.2" hidden="1"/>
    <row r="984" ht="13.2" hidden="1"/>
    <row r="985" ht="13.2" hidden="1"/>
    <row r="986" ht="13.2" hidden="1"/>
    <row r="987" ht="13.2" hidden="1"/>
    <row r="988" ht="13.2" hidden="1"/>
    <row r="989" ht="13.2" hidden="1"/>
    <row r="990" ht="13.2" hidden="1"/>
    <row r="991" ht="13.2" hidden="1"/>
    <row r="992" ht="13.2" hidden="1"/>
    <row r="993" ht="13.2" hidden="1"/>
    <row r="994" ht="13.2" hidden="1"/>
    <row r="995" ht="13.2" hidden="1"/>
    <row r="996" ht="13.2" hidden="1"/>
    <row r="997" ht="13.2" hidden="1"/>
    <row r="998" ht="13.2" hidden="1"/>
    <row r="999" ht="13.2" hidden="1"/>
    <row r="1000" ht="13.2" hidden="1"/>
  </sheetData>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U163"/>
  <sheetViews>
    <sheetView showGridLines="0" tabSelected="1" zoomScale="60" zoomScaleNormal="60" workbookViewId="0">
      <selection activeCell="G15" sqref="G15"/>
    </sheetView>
  </sheetViews>
  <sheetFormatPr defaultColWidth="0" defaultRowHeight="0" customHeight="1" zeroHeight="1"/>
  <cols>
    <col min="1" max="1" width="11.5546875" customWidth="1"/>
    <col min="2" max="2" width="26" customWidth="1"/>
    <col min="3" max="3" width="29.6640625" customWidth="1"/>
    <col min="4" max="4" width="11" style="55" customWidth="1"/>
    <col min="5" max="5" width="10.33203125" bestFit="1" customWidth="1"/>
    <col min="6" max="6" width="15.6640625" customWidth="1"/>
    <col min="7" max="10" width="5.5546875" customWidth="1"/>
    <col min="11" max="11" width="80.88671875" customWidth="1"/>
    <col min="12" max="15" width="15.44140625" customWidth="1"/>
    <col min="16" max="16" width="25.33203125" style="74" customWidth="1"/>
    <col min="17" max="17" width="17.6640625" hidden="1"/>
    <col min="18" max="18" width="13.88671875" hidden="1"/>
    <col min="19" max="19" width="12.5546875" hidden="1"/>
    <col min="20" max="21" width="14.109375" hidden="1"/>
    <col min="22" max="22" width="15.33203125" style="46" hidden="1"/>
    <col min="23" max="23" width="8.6640625" style="46" hidden="1"/>
    <col min="24" max="24" width="9.33203125" style="46" hidden="1"/>
    <col min="25" max="32" width="8.6640625" style="46" hidden="1"/>
    <col min="33" max="34" width="8.6640625" hidden="1"/>
    <col min="35" max="35" width="9.33203125" hidden="1"/>
    <col min="36" max="37" width="8.6640625" hidden="1"/>
    <col min="38" max="40" width="8.6640625" style="46" hidden="1"/>
    <col min="41" max="42" width="8.6640625" hidden="1"/>
    <col min="43" max="43" width="8.6640625" style="46" hidden="1"/>
    <col min="44" max="44" width="12.109375" style="46" hidden="1"/>
    <col min="45" max="46" width="8.6640625" style="46" hidden="1"/>
    <col min="47" max="48" width="8.6640625" hidden="1"/>
    <col min="49" max="55" width="14.44140625" style="6" hidden="1"/>
    <col min="56" max="56" width="14.44140625" hidden="1"/>
    <col min="57" max="63" width="14.44140625" style="10" hidden="1"/>
    <col min="64" max="64" width="14.44140625" hidden="1"/>
    <col min="65" max="110" width="14.44140625" style="8" hidden="1"/>
    <col min="111" max="111" width="14.44140625" style="11" hidden="1"/>
    <col min="112" max="127" width="14.44140625" style="13" hidden="1"/>
    <col min="128" max="128" width="14.44140625" hidden="1"/>
    <col min="129" max="129" width="23.88671875" style="19" hidden="1"/>
    <col min="130" max="130" width="14.44140625" style="19" hidden="1"/>
    <col min="131" max="131" width="14.44140625" hidden="1"/>
    <col min="132" max="132" width="14.44140625" style="24" hidden="1"/>
    <col min="133" max="134" width="14.44140625" style="30" hidden="1"/>
    <col min="135" max="137" width="14.44140625" style="24" hidden="1"/>
    <col min="138" max="138" width="5" style="24" hidden="1"/>
    <col min="139" max="139" width="4.5546875" style="24" hidden="1"/>
    <col min="140" max="140" width="3.6640625" style="24" hidden="1"/>
    <col min="141" max="141" width="4.109375" style="24" hidden="1"/>
    <col min="142" max="142" width="3.6640625" style="24" hidden="1"/>
    <col min="143" max="143" width="95.44140625" style="24" hidden="1"/>
    <col min="144" max="144" width="8.5546875" style="24" hidden="1"/>
    <col min="145" max="146" width="12.33203125" style="24" hidden="1"/>
    <col min="147" max="148" width="12.33203125" style="30" hidden="1"/>
    <col min="149" max="174" width="8.88671875" style="24" hidden="1"/>
    <col min="175" max="177" width="8.88671875" hidden="1"/>
    <col min="178" max="16384" width="14.44140625" hidden="1"/>
  </cols>
  <sheetData>
    <row r="1" spans="1:174" s="57" customFormat="1" ht="29.4" customHeight="1">
      <c r="A1" s="56" t="s">
        <v>1</v>
      </c>
      <c r="B1" s="89" t="s">
        <v>99</v>
      </c>
      <c r="C1" s="89"/>
      <c r="F1" s="58" t="s">
        <v>533</v>
      </c>
      <c r="G1" s="59">
        <f>AS40</f>
        <v>5</v>
      </c>
      <c r="J1" s="60"/>
      <c r="K1" s="75" t="s">
        <v>534</v>
      </c>
      <c r="L1" s="76"/>
      <c r="M1" s="76"/>
      <c r="N1" s="76"/>
      <c r="O1" s="76"/>
      <c r="P1" s="71"/>
      <c r="Q1" s="61"/>
      <c r="R1" s="61"/>
      <c r="S1" s="61"/>
      <c r="AW1" s="62"/>
      <c r="AX1" s="62"/>
      <c r="AY1" s="62"/>
      <c r="AZ1" s="62"/>
      <c r="BA1" s="62"/>
      <c r="BB1" s="62"/>
      <c r="BC1" s="62"/>
      <c r="BE1" s="63"/>
      <c r="BF1" s="63"/>
      <c r="BG1" s="63"/>
      <c r="BH1" s="63"/>
      <c r="BI1" s="63"/>
      <c r="BJ1" s="63"/>
      <c r="BK1" s="63"/>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5"/>
      <c r="DH1" s="66"/>
      <c r="DI1" s="66"/>
      <c r="DJ1" s="66"/>
      <c r="DK1" s="66"/>
      <c r="DL1" s="66"/>
      <c r="DM1" s="66"/>
      <c r="DN1" s="66"/>
      <c r="DO1" s="66"/>
      <c r="DP1" s="66"/>
      <c r="DQ1" s="66"/>
      <c r="DR1" s="66"/>
      <c r="DS1" s="66"/>
      <c r="DT1" s="66"/>
      <c r="DU1" s="66"/>
      <c r="DV1" s="66"/>
      <c r="DW1" s="66"/>
      <c r="DY1" s="67"/>
      <c r="DZ1" s="67"/>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c r="FE1" s="68"/>
      <c r="FF1" s="68"/>
      <c r="FG1" s="68"/>
      <c r="FH1" s="68"/>
      <c r="FI1" s="68"/>
      <c r="FJ1" s="68"/>
      <c r="FK1" s="68"/>
      <c r="FL1" s="68"/>
      <c r="FM1" s="68"/>
      <c r="FN1" s="68"/>
      <c r="FO1" s="68"/>
      <c r="FP1" s="68"/>
      <c r="FQ1" s="68"/>
      <c r="FR1" s="68"/>
    </row>
    <row r="2" spans="1:174" s="57" customFormat="1" ht="29.4" customHeight="1">
      <c r="A2" s="69" t="s">
        <v>13</v>
      </c>
      <c r="B2" s="86"/>
      <c r="C2" s="87"/>
      <c r="D2" s="87"/>
      <c r="E2" s="87"/>
      <c r="F2" s="87"/>
      <c r="G2" s="87"/>
      <c r="H2" s="87"/>
      <c r="I2" s="88"/>
      <c r="K2" s="77" t="s">
        <v>547</v>
      </c>
      <c r="L2" s="78"/>
      <c r="M2" s="78"/>
      <c r="N2" s="78"/>
      <c r="O2" s="79"/>
      <c r="P2" s="72"/>
      <c r="Q2" s="61"/>
      <c r="R2" s="61"/>
      <c r="S2" s="61"/>
      <c r="AW2" s="62"/>
      <c r="AX2" s="62"/>
      <c r="AY2" s="62"/>
      <c r="AZ2" s="62"/>
      <c r="BA2" s="62"/>
      <c r="BB2" s="62"/>
      <c r="BC2" s="62"/>
      <c r="BE2" s="63"/>
      <c r="BF2" s="63"/>
      <c r="BG2" s="63"/>
      <c r="BH2" s="63"/>
      <c r="BI2" s="63"/>
      <c r="BJ2" s="63"/>
      <c r="BK2" s="63"/>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5"/>
      <c r="DH2" s="66"/>
      <c r="DI2" s="66"/>
      <c r="DJ2" s="66"/>
      <c r="DK2" s="66"/>
      <c r="DL2" s="66"/>
      <c r="DM2" s="66"/>
      <c r="DN2" s="66"/>
      <c r="DO2" s="66"/>
      <c r="DP2" s="66"/>
      <c r="DQ2" s="66"/>
      <c r="DR2" s="66"/>
      <c r="DS2" s="66"/>
      <c r="DT2" s="66"/>
      <c r="DU2" s="66"/>
      <c r="DV2" s="66"/>
      <c r="DW2" s="66"/>
      <c r="DY2" s="67"/>
      <c r="DZ2" s="67"/>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row>
    <row r="3" spans="1:174" s="57" customFormat="1" ht="29.4" customHeight="1">
      <c r="A3" s="69" t="s">
        <v>14</v>
      </c>
      <c r="B3" s="86"/>
      <c r="C3" s="87"/>
      <c r="D3" s="87"/>
      <c r="E3" s="87"/>
      <c r="F3" s="87"/>
      <c r="G3" s="87"/>
      <c r="H3" s="87"/>
      <c r="I3" s="88"/>
      <c r="K3" s="80"/>
      <c r="L3" s="81"/>
      <c r="M3" s="81"/>
      <c r="N3" s="81"/>
      <c r="O3" s="82"/>
      <c r="P3" s="72"/>
      <c r="Q3" s="61"/>
      <c r="R3" s="61"/>
      <c r="S3" s="61"/>
      <c r="AW3" s="62"/>
      <c r="AX3" s="62"/>
      <c r="AY3" s="62"/>
      <c r="AZ3" s="62"/>
      <c r="BA3" s="62"/>
      <c r="BB3" s="62"/>
      <c r="BC3" s="62"/>
      <c r="BE3" s="63"/>
      <c r="BF3" s="63"/>
      <c r="BG3" s="63"/>
      <c r="BH3" s="63"/>
      <c r="BI3" s="63"/>
      <c r="BJ3" s="63"/>
      <c r="BK3" s="63"/>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5"/>
      <c r="DH3" s="66"/>
      <c r="DI3" s="66"/>
      <c r="DJ3" s="66"/>
      <c r="DK3" s="66"/>
      <c r="DL3" s="66"/>
      <c r="DM3" s="66"/>
      <c r="DN3" s="66"/>
      <c r="DO3" s="66"/>
      <c r="DP3" s="66"/>
      <c r="DQ3" s="66"/>
      <c r="DR3" s="66"/>
      <c r="DS3" s="66"/>
      <c r="DT3" s="66"/>
      <c r="DU3" s="66"/>
      <c r="DV3" s="66"/>
      <c r="DW3" s="66"/>
      <c r="DY3" s="67"/>
      <c r="DZ3" s="67"/>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row>
    <row r="4" spans="1:174" s="57" customFormat="1" ht="29.4" customHeight="1">
      <c r="A4" s="69" t="s">
        <v>15</v>
      </c>
      <c r="B4" s="86"/>
      <c r="C4" s="87"/>
      <c r="D4" s="87"/>
      <c r="E4" s="87"/>
      <c r="F4" s="87"/>
      <c r="G4" s="87"/>
      <c r="H4" s="87"/>
      <c r="I4" s="88"/>
      <c r="K4" s="80"/>
      <c r="L4" s="81"/>
      <c r="M4" s="81"/>
      <c r="N4" s="81"/>
      <c r="O4" s="82"/>
      <c r="P4" s="72"/>
      <c r="Q4" s="61"/>
      <c r="R4" s="61"/>
      <c r="S4" s="61"/>
      <c r="AW4" s="62"/>
      <c r="AX4" s="62"/>
      <c r="AY4" s="62"/>
      <c r="AZ4" s="62"/>
      <c r="BA4" s="62"/>
      <c r="BB4" s="62"/>
      <c r="BC4" s="62"/>
      <c r="BE4" s="63"/>
      <c r="BF4" s="63"/>
      <c r="BG4" s="63"/>
      <c r="BH4" s="63"/>
      <c r="BI4" s="63"/>
      <c r="BJ4" s="63"/>
      <c r="BK4" s="63"/>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5"/>
      <c r="DH4" s="66"/>
      <c r="DI4" s="66"/>
      <c r="DJ4" s="66"/>
      <c r="DK4" s="66"/>
      <c r="DL4" s="66"/>
      <c r="DM4" s="66"/>
      <c r="DN4" s="66"/>
      <c r="DO4" s="66"/>
      <c r="DP4" s="66"/>
      <c r="DQ4" s="66"/>
      <c r="DR4" s="66"/>
      <c r="DS4" s="66"/>
      <c r="DT4" s="66"/>
      <c r="DU4" s="66"/>
      <c r="DV4" s="66"/>
      <c r="DW4" s="66"/>
      <c r="DY4" s="67"/>
      <c r="DZ4" s="67"/>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row>
    <row r="5" spans="1:174" s="57" customFormat="1" ht="29.4" customHeight="1">
      <c r="A5" s="69" t="s">
        <v>16</v>
      </c>
      <c r="B5" s="86"/>
      <c r="C5" s="87"/>
      <c r="D5" s="87"/>
      <c r="E5" s="87"/>
      <c r="F5" s="87"/>
      <c r="G5" s="87"/>
      <c r="H5" s="87"/>
      <c r="I5" s="88"/>
      <c r="K5" s="83"/>
      <c r="L5" s="84"/>
      <c r="M5" s="84"/>
      <c r="N5" s="84"/>
      <c r="O5" s="85"/>
      <c r="P5" s="72"/>
      <c r="Q5" s="61"/>
      <c r="R5" s="61"/>
      <c r="S5" s="61"/>
      <c r="AW5" s="62"/>
      <c r="AX5" s="62"/>
      <c r="AY5" s="62"/>
      <c r="AZ5" s="62"/>
      <c r="BA5" s="62"/>
      <c r="BB5" s="62"/>
      <c r="BC5" s="62"/>
      <c r="BE5" s="63"/>
      <c r="BF5" s="63"/>
      <c r="BG5" s="63"/>
      <c r="BH5" s="63"/>
      <c r="BI5" s="63"/>
      <c r="BJ5" s="63"/>
      <c r="BK5" s="63"/>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c r="CV5" s="64"/>
      <c r="CW5" s="64"/>
      <c r="CX5" s="64"/>
      <c r="CY5" s="64"/>
      <c r="CZ5" s="64"/>
      <c r="DA5" s="64"/>
      <c r="DB5" s="64"/>
      <c r="DC5" s="64"/>
      <c r="DD5" s="64"/>
      <c r="DE5" s="64"/>
      <c r="DF5" s="64"/>
      <c r="DG5" s="65"/>
      <c r="DH5" s="66"/>
      <c r="DI5" s="66"/>
      <c r="DJ5" s="66"/>
      <c r="DK5" s="66"/>
      <c r="DL5" s="66"/>
      <c r="DM5" s="66"/>
      <c r="DN5" s="66"/>
      <c r="DO5" s="66"/>
      <c r="DP5" s="66"/>
      <c r="DQ5" s="66"/>
      <c r="DR5" s="66"/>
      <c r="DS5" s="66"/>
      <c r="DT5" s="66"/>
      <c r="DU5" s="66"/>
      <c r="DV5" s="66"/>
      <c r="DW5" s="66"/>
      <c r="DY5" s="67"/>
      <c r="DZ5" s="67"/>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row>
    <row r="6" spans="1:174" ht="17.25" customHeight="1">
      <c r="A6" s="4"/>
      <c r="O6" s="5"/>
      <c r="P6" s="73"/>
    </row>
    <row r="7" spans="1:174" ht="17.25" customHeight="1">
      <c r="A7" s="90" t="s">
        <v>17</v>
      </c>
      <c r="B7" s="91" t="s">
        <v>4</v>
      </c>
      <c r="C7" s="91" t="s">
        <v>5</v>
      </c>
      <c r="D7" s="33" t="s">
        <v>544</v>
      </c>
      <c r="E7" s="90" t="s">
        <v>18</v>
      </c>
      <c r="F7" s="90" t="s">
        <v>21</v>
      </c>
      <c r="G7" s="90" t="s">
        <v>22</v>
      </c>
      <c r="H7" s="90" t="s">
        <v>23</v>
      </c>
      <c r="I7" s="90" t="s">
        <v>24</v>
      </c>
      <c r="J7" s="90" t="s">
        <v>25</v>
      </c>
      <c r="K7" s="91" t="s">
        <v>26</v>
      </c>
      <c r="L7" s="33" t="s">
        <v>473</v>
      </c>
      <c r="M7" s="33" t="s">
        <v>474</v>
      </c>
      <c r="N7" s="33" t="s">
        <v>471</v>
      </c>
      <c r="O7" s="91" t="s">
        <v>27</v>
      </c>
      <c r="P7" s="92"/>
      <c r="Q7" s="91" t="s">
        <v>464</v>
      </c>
      <c r="R7" s="91" t="s">
        <v>19</v>
      </c>
      <c r="S7" s="91" t="s">
        <v>20</v>
      </c>
      <c r="T7" s="93" t="str">
        <f>L7</f>
        <v>Normal Sklll</v>
      </c>
      <c r="U7" s="93" t="str">
        <f>M7</f>
        <v>Double Skill</v>
      </c>
      <c r="V7" s="93" t="str">
        <f>N7</f>
        <v>Stacked Skill</v>
      </c>
      <c r="W7" s="94" t="s">
        <v>523</v>
      </c>
      <c r="X7" s="94" t="s">
        <v>524</v>
      </c>
      <c r="Z7" s="37" t="s">
        <v>529</v>
      </c>
      <c r="AB7" s="46" t="s">
        <v>530</v>
      </c>
      <c r="AC7" s="46" t="s">
        <v>531</v>
      </c>
      <c r="AE7" s="46" t="s">
        <v>532</v>
      </c>
    </row>
    <row r="8" spans="1:174" s="57" customFormat="1" ht="34.200000000000003" customHeight="1">
      <c r="A8" s="95">
        <v>1</v>
      </c>
      <c r="B8" s="96"/>
      <c r="C8" s="97"/>
      <c r="D8" s="98" t="s">
        <v>539</v>
      </c>
      <c r="E8" s="99" t="str">
        <f t="shared" ref="E8:E23" si="0">IF(C8="","",IF(R8="Stars",VLOOKUP(Q8,EF:EH,3,FALSE),VLOOKUP(Q8,DK:DN,4,FALSE)))</f>
        <v/>
      </c>
      <c r="F8" s="99" t="str">
        <f t="shared" ref="F8:K17" si="1">IF($R8="Stars",VLOOKUP($S8,$EF:$EN,F$35,FALSE),VLOOKUP($S8,$DL:$DT,F$35,FALSE))</f>
        <v xml:space="preserve"> </v>
      </c>
      <c r="G8" s="99" t="str">
        <f t="shared" si="1"/>
        <v xml:space="preserve"> </v>
      </c>
      <c r="H8" s="99" t="str">
        <f t="shared" si="1"/>
        <v xml:space="preserve"> </v>
      </c>
      <c r="I8" s="99" t="str">
        <f t="shared" si="1"/>
        <v xml:space="preserve"> </v>
      </c>
      <c r="J8" s="99" t="str">
        <f t="shared" si="1"/>
        <v xml:space="preserve"> </v>
      </c>
      <c r="K8" s="100" t="str">
        <f t="shared" si="1"/>
        <v xml:space="preserve"> </v>
      </c>
      <c r="L8" s="97"/>
      <c r="M8" s="97"/>
      <c r="N8" s="97"/>
      <c r="O8" s="101">
        <f t="shared" ref="O8:O23" si="2">COUNTA(L8)*L$35+COUNTA(M8)*M$35+COUNTA(N8)*N$35</f>
        <v>0</v>
      </c>
      <c r="P8" s="102" t="str">
        <f>AE8</f>
        <v/>
      </c>
      <c r="Q8" s="103" t="e">
        <f t="shared" ref="Q8:Q23" si="3">VLOOKUP(C8,AX:AZ,2,0)</f>
        <v>#N/A</v>
      </c>
      <c r="R8" s="103" t="str">
        <f>IF(ISNA(Q8),"Stars",IF(Q8&gt;10,"Stars","Players"))</f>
        <v>Stars</v>
      </c>
      <c r="S8" s="103">
        <f t="shared" ref="S8:S23" si="4">IF(C8="",1,IF(R8="Stars",VLOOKUP(Q8,EE:EF,2,0),VLOOKUP(Q8,DK:DL,2,0)))</f>
        <v>1</v>
      </c>
      <c r="T8" s="104">
        <f>COUNTA(L8)</f>
        <v>0</v>
      </c>
      <c r="U8" s="104">
        <f>COUNTA(M8)</f>
        <v>0</v>
      </c>
      <c r="V8" s="104">
        <f>COUNTA(N8)</f>
        <v>0</v>
      </c>
      <c r="W8" s="104">
        <f>V8*4+U8*2+T8</f>
        <v>0</v>
      </c>
      <c r="X8" s="104" t="str">
        <f>VLOOKUP(W8,$Z$8:$AA$15,2,FALSE)</f>
        <v/>
      </c>
      <c r="Z8" s="57">
        <v>0</v>
      </c>
      <c r="AA8" s="70" t="s">
        <v>525</v>
      </c>
      <c r="AB8" s="70">
        <f>COUNTIF($C$8:$C$23,C8)</f>
        <v>0</v>
      </c>
      <c r="AC8" s="70" t="str">
        <f>IF(AB8&gt;E8,"Too many of position","")</f>
        <v/>
      </c>
      <c r="AD8" s="70"/>
      <c r="AE8" s="70" t="str">
        <f>IF(X8="",AC8,IF(AC8="",X8,X8&amp;", "&amp;AC8))</f>
        <v/>
      </c>
      <c r="AF8" s="70"/>
      <c r="AW8" s="62"/>
      <c r="AX8" s="62"/>
      <c r="AY8" s="62"/>
      <c r="AZ8" s="62"/>
      <c r="BA8" s="62"/>
      <c r="BB8" s="62"/>
      <c r="BC8" s="62"/>
      <c r="BE8" s="63"/>
      <c r="BF8" s="63"/>
      <c r="BG8" s="63"/>
      <c r="BH8" s="63"/>
      <c r="BI8" s="63"/>
      <c r="BJ8" s="63"/>
      <c r="BK8" s="63"/>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5"/>
      <c r="DH8" s="66"/>
      <c r="DI8" s="66"/>
      <c r="DJ8" s="66"/>
      <c r="DK8" s="66"/>
      <c r="DL8" s="66"/>
      <c r="DM8" s="66"/>
      <c r="DN8" s="66"/>
      <c r="DO8" s="66"/>
      <c r="DP8" s="66"/>
      <c r="DQ8" s="66"/>
      <c r="DR8" s="66"/>
      <c r="DS8" s="66"/>
      <c r="DT8" s="66"/>
      <c r="DU8" s="66"/>
      <c r="DV8" s="66"/>
      <c r="DW8" s="66"/>
      <c r="DY8" s="67"/>
      <c r="DZ8" s="67"/>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row>
    <row r="9" spans="1:174" s="57" customFormat="1" ht="34.200000000000003" customHeight="1">
      <c r="A9" s="95">
        <v>2</v>
      </c>
      <c r="B9" s="96"/>
      <c r="C9" s="97"/>
      <c r="D9" s="98" t="s">
        <v>539</v>
      </c>
      <c r="E9" s="99" t="str">
        <f t="shared" si="0"/>
        <v/>
      </c>
      <c r="F9" s="99" t="str">
        <f t="shared" si="1"/>
        <v xml:space="preserve"> </v>
      </c>
      <c r="G9" s="99" t="str">
        <f t="shared" si="1"/>
        <v xml:space="preserve"> </v>
      </c>
      <c r="H9" s="99" t="str">
        <f t="shared" si="1"/>
        <v xml:space="preserve"> </v>
      </c>
      <c r="I9" s="99" t="str">
        <f t="shared" si="1"/>
        <v xml:space="preserve"> </v>
      </c>
      <c r="J9" s="99" t="str">
        <f t="shared" si="1"/>
        <v xml:space="preserve"> </v>
      </c>
      <c r="K9" s="100" t="str">
        <f t="shared" si="1"/>
        <v xml:space="preserve"> </v>
      </c>
      <c r="L9" s="97"/>
      <c r="M9" s="97"/>
      <c r="N9" s="97"/>
      <c r="O9" s="101">
        <f t="shared" si="2"/>
        <v>0</v>
      </c>
      <c r="P9" s="102" t="str">
        <f t="shared" ref="P9:P23" si="5">AE9</f>
        <v/>
      </c>
      <c r="Q9" s="103" t="e">
        <f t="shared" si="3"/>
        <v>#N/A</v>
      </c>
      <c r="R9" s="103" t="str">
        <f t="shared" ref="R9:R23" si="6">IF(ISNA(Q9),"Stars",IF(Q9&gt;10,"Stars","Players"))</f>
        <v>Stars</v>
      </c>
      <c r="S9" s="103">
        <f t="shared" si="4"/>
        <v>1</v>
      </c>
      <c r="T9" s="104">
        <f t="shared" ref="T9:T23" si="7">COUNTA(L9)</f>
        <v>0</v>
      </c>
      <c r="U9" s="104">
        <f t="shared" ref="U9:U23" si="8">COUNTA(M9)</f>
        <v>0</v>
      </c>
      <c r="V9" s="104">
        <f t="shared" ref="V9:V23" si="9">COUNTA(N9)</f>
        <v>0</v>
      </c>
      <c r="W9" s="104">
        <f t="shared" ref="W9:W23" si="10">V9*4+U9*2+T9</f>
        <v>0</v>
      </c>
      <c r="X9" s="104" t="str">
        <f t="shared" ref="X9:X23" si="11">VLOOKUP(W9,$Z$8:$AA$15,2,FALSE)</f>
        <v/>
      </c>
      <c r="Z9" s="57">
        <v>1</v>
      </c>
      <c r="AA9" s="70" t="s">
        <v>525</v>
      </c>
      <c r="AB9" s="70">
        <f t="shared" ref="AB9:AB23" si="12">COUNTIF($C$8:$C$23,C9)</f>
        <v>0</v>
      </c>
      <c r="AC9" s="70" t="str">
        <f t="shared" ref="AC9:AC23" si="13">IF(AB9&gt;E9,"Too many of position","")</f>
        <v/>
      </c>
      <c r="AD9" s="70"/>
      <c r="AE9" s="70" t="str">
        <f t="shared" ref="AE9:AE23" si="14">IF(X9="",AC9,IF(AC9="",X9,X9&amp;", "&amp;AC9))</f>
        <v/>
      </c>
      <c r="AF9" s="70"/>
      <c r="AW9" s="62"/>
      <c r="AX9" s="62"/>
      <c r="AY9" s="62"/>
      <c r="AZ9" s="62"/>
      <c r="BA9" s="62"/>
      <c r="BB9" s="62"/>
      <c r="BC9" s="62"/>
      <c r="BE9" s="63"/>
      <c r="BF9" s="63"/>
      <c r="BG9" s="63"/>
      <c r="BH9" s="63"/>
      <c r="BI9" s="63"/>
      <c r="BJ9" s="63"/>
      <c r="BK9" s="63"/>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5"/>
      <c r="DH9" s="66"/>
      <c r="DI9" s="66"/>
      <c r="DJ9" s="66"/>
      <c r="DK9" s="66"/>
      <c r="DL9" s="66"/>
      <c r="DM9" s="66"/>
      <c r="DN9" s="66"/>
      <c r="DO9" s="66"/>
      <c r="DP9" s="66"/>
      <c r="DQ9" s="66"/>
      <c r="DR9" s="66"/>
      <c r="DS9" s="66"/>
      <c r="DT9" s="66"/>
      <c r="DU9" s="66"/>
      <c r="DV9" s="66"/>
      <c r="DW9" s="66"/>
      <c r="DY9" s="67"/>
      <c r="DZ9" s="67"/>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row>
    <row r="10" spans="1:174" s="57" customFormat="1" ht="34.200000000000003" customHeight="1">
      <c r="A10" s="95">
        <v>3</v>
      </c>
      <c r="B10" s="96"/>
      <c r="C10" s="97"/>
      <c r="D10" s="98" t="s">
        <v>539</v>
      </c>
      <c r="E10" s="99" t="str">
        <f t="shared" si="0"/>
        <v/>
      </c>
      <c r="F10" s="99" t="str">
        <f t="shared" si="1"/>
        <v xml:space="preserve"> </v>
      </c>
      <c r="G10" s="99" t="str">
        <f t="shared" si="1"/>
        <v xml:space="preserve"> </v>
      </c>
      <c r="H10" s="99" t="str">
        <f t="shared" si="1"/>
        <v xml:space="preserve"> </v>
      </c>
      <c r="I10" s="99" t="str">
        <f t="shared" si="1"/>
        <v xml:space="preserve"> </v>
      </c>
      <c r="J10" s="99" t="str">
        <f t="shared" si="1"/>
        <v xml:space="preserve"> </v>
      </c>
      <c r="K10" s="100" t="str">
        <f t="shared" si="1"/>
        <v xml:space="preserve"> </v>
      </c>
      <c r="L10" s="97"/>
      <c r="M10" s="97"/>
      <c r="N10" s="97"/>
      <c r="O10" s="101">
        <f t="shared" si="2"/>
        <v>0</v>
      </c>
      <c r="P10" s="102" t="str">
        <f t="shared" si="5"/>
        <v/>
      </c>
      <c r="Q10" s="103" t="e">
        <f t="shared" si="3"/>
        <v>#N/A</v>
      </c>
      <c r="R10" s="103" t="str">
        <f t="shared" si="6"/>
        <v>Stars</v>
      </c>
      <c r="S10" s="103">
        <f t="shared" si="4"/>
        <v>1</v>
      </c>
      <c r="T10" s="104">
        <f t="shared" si="7"/>
        <v>0</v>
      </c>
      <c r="U10" s="104">
        <f t="shared" si="8"/>
        <v>0</v>
      </c>
      <c r="V10" s="104">
        <f t="shared" si="9"/>
        <v>0</v>
      </c>
      <c r="W10" s="104">
        <f t="shared" si="10"/>
        <v>0</v>
      </c>
      <c r="X10" s="104" t="str">
        <f t="shared" si="11"/>
        <v/>
      </c>
      <c r="Z10" s="57">
        <v>2</v>
      </c>
      <c r="AA10" s="70" t="s">
        <v>525</v>
      </c>
      <c r="AB10" s="70">
        <f t="shared" si="12"/>
        <v>0</v>
      </c>
      <c r="AC10" s="70" t="str">
        <f t="shared" si="13"/>
        <v/>
      </c>
      <c r="AD10" s="70"/>
      <c r="AE10" s="70" t="str">
        <f t="shared" si="14"/>
        <v/>
      </c>
      <c r="AF10" s="70"/>
      <c r="AW10" s="62"/>
      <c r="AX10" s="62"/>
      <c r="AY10" s="62"/>
      <c r="AZ10" s="62"/>
      <c r="BA10" s="62"/>
      <c r="BB10" s="62"/>
      <c r="BC10" s="62"/>
      <c r="BE10" s="63"/>
      <c r="BF10" s="63"/>
      <c r="BG10" s="63"/>
      <c r="BH10" s="63"/>
      <c r="BI10" s="63"/>
      <c r="BJ10" s="63"/>
      <c r="BK10" s="63"/>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5"/>
      <c r="DH10" s="66"/>
      <c r="DI10" s="66"/>
      <c r="DJ10" s="66"/>
      <c r="DK10" s="66"/>
      <c r="DL10" s="66"/>
      <c r="DM10" s="66"/>
      <c r="DN10" s="66"/>
      <c r="DO10" s="66"/>
      <c r="DP10" s="66"/>
      <c r="DQ10" s="66"/>
      <c r="DR10" s="66"/>
      <c r="DS10" s="66"/>
      <c r="DT10" s="66"/>
      <c r="DU10" s="66"/>
      <c r="DV10" s="66"/>
      <c r="DW10" s="66"/>
      <c r="DY10" s="67"/>
      <c r="DZ10" s="67"/>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row>
    <row r="11" spans="1:174" s="57" customFormat="1" ht="34.200000000000003" customHeight="1">
      <c r="A11" s="95">
        <v>4</v>
      </c>
      <c r="B11" s="96"/>
      <c r="C11" s="97"/>
      <c r="D11" s="98" t="s">
        <v>539</v>
      </c>
      <c r="E11" s="99" t="str">
        <f t="shared" si="0"/>
        <v/>
      </c>
      <c r="F11" s="99" t="str">
        <f t="shared" si="1"/>
        <v xml:space="preserve"> </v>
      </c>
      <c r="G11" s="99" t="str">
        <f t="shared" si="1"/>
        <v xml:space="preserve"> </v>
      </c>
      <c r="H11" s="99" t="str">
        <f t="shared" si="1"/>
        <v xml:space="preserve"> </v>
      </c>
      <c r="I11" s="99" t="str">
        <f t="shared" si="1"/>
        <v xml:space="preserve"> </v>
      </c>
      <c r="J11" s="99" t="str">
        <f t="shared" si="1"/>
        <v xml:space="preserve"> </v>
      </c>
      <c r="K11" s="100" t="str">
        <f t="shared" si="1"/>
        <v xml:space="preserve"> </v>
      </c>
      <c r="L11" s="97"/>
      <c r="M11" s="97"/>
      <c r="N11" s="97"/>
      <c r="O11" s="101">
        <f t="shared" si="2"/>
        <v>0</v>
      </c>
      <c r="P11" s="102" t="str">
        <f t="shared" si="5"/>
        <v/>
      </c>
      <c r="Q11" s="103" t="e">
        <f t="shared" si="3"/>
        <v>#N/A</v>
      </c>
      <c r="R11" s="103" t="str">
        <f t="shared" si="6"/>
        <v>Stars</v>
      </c>
      <c r="S11" s="103">
        <f t="shared" si="4"/>
        <v>1</v>
      </c>
      <c r="T11" s="104">
        <f t="shared" si="7"/>
        <v>0</v>
      </c>
      <c r="U11" s="104">
        <f t="shared" si="8"/>
        <v>0</v>
      </c>
      <c r="V11" s="104">
        <f t="shared" si="9"/>
        <v>0</v>
      </c>
      <c r="W11" s="104">
        <f t="shared" si="10"/>
        <v>0</v>
      </c>
      <c r="X11" s="104" t="str">
        <f t="shared" si="11"/>
        <v/>
      </c>
      <c r="Z11" s="57">
        <v>3</v>
      </c>
      <c r="AA11" s="70" t="s">
        <v>526</v>
      </c>
      <c r="AB11" s="70">
        <f t="shared" si="12"/>
        <v>0</v>
      </c>
      <c r="AC11" s="70" t="str">
        <f t="shared" si="13"/>
        <v/>
      </c>
      <c r="AD11" s="70"/>
      <c r="AE11" s="70" t="str">
        <f t="shared" si="14"/>
        <v/>
      </c>
      <c r="AF11" s="70"/>
      <c r="AW11" s="62"/>
      <c r="AX11" s="62"/>
      <c r="AY11" s="62"/>
      <c r="AZ11" s="62"/>
      <c r="BA11" s="62"/>
      <c r="BB11" s="62"/>
      <c r="BC11" s="62"/>
      <c r="BE11" s="63"/>
      <c r="BF11" s="63"/>
      <c r="BG11" s="63"/>
      <c r="BH11" s="63"/>
      <c r="BI11" s="63"/>
      <c r="BJ11" s="63"/>
      <c r="BK11" s="63"/>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5"/>
      <c r="DH11" s="66"/>
      <c r="DI11" s="66"/>
      <c r="DJ11" s="66"/>
      <c r="DK11" s="66"/>
      <c r="DL11" s="66"/>
      <c r="DM11" s="66"/>
      <c r="DN11" s="66"/>
      <c r="DO11" s="66"/>
      <c r="DP11" s="66"/>
      <c r="DQ11" s="66"/>
      <c r="DR11" s="66"/>
      <c r="DS11" s="66"/>
      <c r="DT11" s="66"/>
      <c r="DU11" s="66"/>
      <c r="DV11" s="66"/>
      <c r="DW11" s="66"/>
      <c r="DY11" s="67"/>
      <c r="DZ11" s="67"/>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row>
    <row r="12" spans="1:174" s="57" customFormat="1" ht="34.200000000000003" customHeight="1">
      <c r="A12" s="95">
        <v>5</v>
      </c>
      <c r="B12" s="96"/>
      <c r="C12" s="97"/>
      <c r="D12" s="98" t="s">
        <v>539</v>
      </c>
      <c r="E12" s="99" t="str">
        <f t="shared" si="0"/>
        <v/>
      </c>
      <c r="F12" s="99" t="str">
        <f t="shared" si="1"/>
        <v xml:space="preserve"> </v>
      </c>
      <c r="G12" s="99" t="str">
        <f t="shared" si="1"/>
        <v xml:space="preserve"> </v>
      </c>
      <c r="H12" s="99" t="str">
        <f t="shared" si="1"/>
        <v xml:space="preserve"> </v>
      </c>
      <c r="I12" s="99" t="str">
        <f t="shared" si="1"/>
        <v xml:space="preserve"> </v>
      </c>
      <c r="J12" s="99" t="str">
        <f t="shared" si="1"/>
        <v xml:space="preserve"> </v>
      </c>
      <c r="K12" s="100" t="str">
        <f t="shared" si="1"/>
        <v xml:space="preserve"> </v>
      </c>
      <c r="L12" s="97"/>
      <c r="M12" s="97"/>
      <c r="N12" s="97"/>
      <c r="O12" s="101">
        <f t="shared" si="2"/>
        <v>0</v>
      </c>
      <c r="P12" s="102" t="str">
        <f t="shared" si="5"/>
        <v/>
      </c>
      <c r="Q12" s="103" t="e">
        <f t="shared" si="3"/>
        <v>#N/A</v>
      </c>
      <c r="R12" s="103" t="str">
        <f t="shared" si="6"/>
        <v>Stars</v>
      </c>
      <c r="S12" s="103">
        <f t="shared" si="4"/>
        <v>1</v>
      </c>
      <c r="T12" s="104">
        <f t="shared" si="7"/>
        <v>0</v>
      </c>
      <c r="U12" s="104">
        <f t="shared" si="8"/>
        <v>0</v>
      </c>
      <c r="V12" s="104">
        <f t="shared" si="9"/>
        <v>0</v>
      </c>
      <c r="W12" s="104">
        <f t="shared" si="10"/>
        <v>0</v>
      </c>
      <c r="X12" s="104" t="str">
        <f t="shared" si="11"/>
        <v/>
      </c>
      <c r="Z12" s="57">
        <v>4</v>
      </c>
      <c r="AA12" s="70" t="s">
        <v>527</v>
      </c>
      <c r="AB12" s="70">
        <f t="shared" si="12"/>
        <v>0</v>
      </c>
      <c r="AC12" s="70" t="str">
        <f t="shared" si="13"/>
        <v/>
      </c>
      <c r="AD12" s="70"/>
      <c r="AE12" s="70" t="str">
        <f t="shared" si="14"/>
        <v/>
      </c>
      <c r="AF12" s="70"/>
      <c r="AW12" s="62"/>
      <c r="AX12" s="62"/>
      <c r="AY12" s="62"/>
      <c r="AZ12" s="62"/>
      <c r="BA12" s="62"/>
      <c r="BB12" s="62"/>
      <c r="BC12" s="62"/>
      <c r="BE12" s="63"/>
      <c r="BF12" s="63"/>
      <c r="BG12" s="63"/>
      <c r="BH12" s="63"/>
      <c r="BI12" s="63"/>
      <c r="BJ12" s="63"/>
      <c r="BK12" s="63"/>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5"/>
      <c r="DH12" s="66"/>
      <c r="DI12" s="66"/>
      <c r="DJ12" s="66"/>
      <c r="DK12" s="66"/>
      <c r="DL12" s="66"/>
      <c r="DM12" s="66"/>
      <c r="DN12" s="66"/>
      <c r="DO12" s="66"/>
      <c r="DP12" s="66"/>
      <c r="DQ12" s="66"/>
      <c r="DR12" s="66"/>
      <c r="DS12" s="66"/>
      <c r="DT12" s="66"/>
      <c r="DU12" s="66"/>
      <c r="DV12" s="66"/>
      <c r="DW12" s="66"/>
      <c r="DY12" s="67"/>
      <c r="DZ12" s="67"/>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68"/>
      <c r="FI12" s="68"/>
      <c r="FJ12" s="68"/>
      <c r="FK12" s="68"/>
      <c r="FL12" s="68"/>
      <c r="FM12" s="68"/>
      <c r="FN12" s="68"/>
      <c r="FO12" s="68"/>
      <c r="FP12" s="68"/>
      <c r="FQ12" s="68"/>
      <c r="FR12" s="68"/>
    </row>
    <row r="13" spans="1:174" s="57" customFormat="1" ht="34.200000000000003" customHeight="1">
      <c r="A13" s="95">
        <v>6</v>
      </c>
      <c r="B13" s="96"/>
      <c r="C13" s="97"/>
      <c r="D13" s="98" t="s">
        <v>539</v>
      </c>
      <c r="E13" s="99" t="str">
        <f t="shared" si="0"/>
        <v/>
      </c>
      <c r="F13" s="99" t="str">
        <f t="shared" si="1"/>
        <v xml:space="preserve"> </v>
      </c>
      <c r="G13" s="99" t="str">
        <f t="shared" si="1"/>
        <v xml:space="preserve"> </v>
      </c>
      <c r="H13" s="99" t="str">
        <f t="shared" si="1"/>
        <v xml:space="preserve"> </v>
      </c>
      <c r="I13" s="99" t="str">
        <f t="shared" si="1"/>
        <v xml:space="preserve"> </v>
      </c>
      <c r="J13" s="99" t="str">
        <f t="shared" si="1"/>
        <v xml:space="preserve"> </v>
      </c>
      <c r="K13" s="100" t="str">
        <f t="shared" si="1"/>
        <v xml:space="preserve"> </v>
      </c>
      <c r="L13" s="97"/>
      <c r="M13" s="97"/>
      <c r="N13" s="97"/>
      <c r="O13" s="101">
        <f t="shared" si="2"/>
        <v>0</v>
      </c>
      <c r="P13" s="102" t="str">
        <f t="shared" si="5"/>
        <v/>
      </c>
      <c r="Q13" s="103" t="e">
        <f t="shared" si="3"/>
        <v>#N/A</v>
      </c>
      <c r="R13" s="103" t="str">
        <f t="shared" si="6"/>
        <v>Stars</v>
      </c>
      <c r="S13" s="103">
        <f t="shared" si="4"/>
        <v>1</v>
      </c>
      <c r="T13" s="104">
        <f t="shared" si="7"/>
        <v>0</v>
      </c>
      <c r="U13" s="104">
        <f t="shared" si="8"/>
        <v>0</v>
      </c>
      <c r="V13" s="104">
        <f t="shared" si="9"/>
        <v>0</v>
      </c>
      <c r="W13" s="104">
        <f t="shared" si="10"/>
        <v>0</v>
      </c>
      <c r="X13" s="104" t="str">
        <f t="shared" si="11"/>
        <v/>
      </c>
      <c r="Z13" s="57">
        <v>5</v>
      </c>
      <c r="AA13" s="70" t="s">
        <v>525</v>
      </c>
      <c r="AB13" s="70">
        <f t="shared" si="12"/>
        <v>0</v>
      </c>
      <c r="AC13" s="70" t="str">
        <f t="shared" si="13"/>
        <v/>
      </c>
      <c r="AD13" s="70"/>
      <c r="AE13" s="70" t="str">
        <f t="shared" si="14"/>
        <v/>
      </c>
      <c r="AF13" s="70"/>
      <c r="AW13" s="62"/>
      <c r="AX13" s="62"/>
      <c r="AY13" s="62"/>
      <c r="AZ13" s="62"/>
      <c r="BA13" s="62"/>
      <c r="BB13" s="62"/>
      <c r="BC13" s="62"/>
      <c r="BE13" s="63"/>
      <c r="BF13" s="63"/>
      <c r="BG13" s="63"/>
      <c r="BH13" s="63"/>
      <c r="BI13" s="63"/>
      <c r="BJ13" s="63"/>
      <c r="BK13" s="63"/>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5"/>
      <c r="DH13" s="66"/>
      <c r="DI13" s="66"/>
      <c r="DJ13" s="66"/>
      <c r="DK13" s="66"/>
      <c r="DL13" s="66"/>
      <c r="DM13" s="66"/>
      <c r="DN13" s="66"/>
      <c r="DO13" s="66"/>
      <c r="DP13" s="66"/>
      <c r="DQ13" s="66"/>
      <c r="DR13" s="66"/>
      <c r="DS13" s="66"/>
      <c r="DT13" s="66"/>
      <c r="DU13" s="66"/>
      <c r="DV13" s="66"/>
      <c r="DW13" s="66"/>
      <c r="DY13" s="67"/>
      <c r="DZ13" s="67"/>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row>
    <row r="14" spans="1:174" s="57" customFormat="1" ht="34.200000000000003" customHeight="1">
      <c r="A14" s="95">
        <v>7</v>
      </c>
      <c r="B14" s="96"/>
      <c r="C14" s="97"/>
      <c r="D14" s="98" t="s">
        <v>539</v>
      </c>
      <c r="E14" s="99" t="str">
        <f t="shared" si="0"/>
        <v/>
      </c>
      <c r="F14" s="99" t="str">
        <f t="shared" si="1"/>
        <v xml:space="preserve"> </v>
      </c>
      <c r="G14" s="99" t="str">
        <f t="shared" si="1"/>
        <v xml:space="preserve"> </v>
      </c>
      <c r="H14" s="99" t="str">
        <f t="shared" si="1"/>
        <v xml:space="preserve"> </v>
      </c>
      <c r="I14" s="99" t="str">
        <f t="shared" si="1"/>
        <v xml:space="preserve"> </v>
      </c>
      <c r="J14" s="99" t="str">
        <f t="shared" si="1"/>
        <v xml:space="preserve"> </v>
      </c>
      <c r="K14" s="100" t="str">
        <f t="shared" si="1"/>
        <v xml:space="preserve"> </v>
      </c>
      <c r="L14" s="97"/>
      <c r="M14" s="97"/>
      <c r="N14" s="97"/>
      <c r="O14" s="101">
        <f t="shared" si="2"/>
        <v>0</v>
      </c>
      <c r="P14" s="102" t="str">
        <f t="shared" si="5"/>
        <v/>
      </c>
      <c r="Q14" s="103" t="e">
        <f t="shared" si="3"/>
        <v>#N/A</v>
      </c>
      <c r="R14" s="103" t="str">
        <f t="shared" si="6"/>
        <v>Stars</v>
      </c>
      <c r="S14" s="103">
        <f t="shared" si="4"/>
        <v>1</v>
      </c>
      <c r="T14" s="104">
        <f t="shared" si="7"/>
        <v>0</v>
      </c>
      <c r="U14" s="104">
        <f t="shared" si="8"/>
        <v>0</v>
      </c>
      <c r="V14" s="104">
        <f t="shared" si="9"/>
        <v>0</v>
      </c>
      <c r="W14" s="104">
        <f t="shared" si="10"/>
        <v>0</v>
      </c>
      <c r="X14" s="104" t="str">
        <f t="shared" si="11"/>
        <v/>
      </c>
      <c r="Z14" s="57">
        <v>6</v>
      </c>
      <c r="AA14" s="70" t="s">
        <v>526</v>
      </c>
      <c r="AB14" s="70">
        <f t="shared" si="12"/>
        <v>0</v>
      </c>
      <c r="AC14" s="70" t="str">
        <f t="shared" si="13"/>
        <v/>
      </c>
      <c r="AD14" s="70"/>
      <c r="AE14" s="70" t="str">
        <f t="shared" si="14"/>
        <v/>
      </c>
      <c r="AF14" s="70"/>
      <c r="AW14" s="62"/>
      <c r="AX14" s="62"/>
      <c r="AY14" s="62"/>
      <c r="AZ14" s="62"/>
      <c r="BA14" s="62"/>
      <c r="BB14" s="62"/>
      <c r="BC14" s="62"/>
      <c r="BE14" s="63"/>
      <c r="BF14" s="63"/>
      <c r="BG14" s="63"/>
      <c r="BH14" s="63"/>
      <c r="BI14" s="63"/>
      <c r="BJ14" s="63"/>
      <c r="BK14" s="63"/>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64"/>
      <c r="CW14" s="64"/>
      <c r="CX14" s="64"/>
      <c r="CY14" s="64"/>
      <c r="CZ14" s="64"/>
      <c r="DA14" s="64"/>
      <c r="DB14" s="64"/>
      <c r="DC14" s="64"/>
      <c r="DD14" s="64"/>
      <c r="DE14" s="64"/>
      <c r="DF14" s="64"/>
      <c r="DG14" s="65"/>
      <c r="DH14" s="66"/>
      <c r="DI14" s="66"/>
      <c r="DJ14" s="66"/>
      <c r="DK14" s="66"/>
      <c r="DL14" s="66"/>
      <c r="DM14" s="66"/>
      <c r="DN14" s="66"/>
      <c r="DO14" s="66"/>
      <c r="DP14" s="66"/>
      <c r="DQ14" s="66"/>
      <c r="DR14" s="66"/>
      <c r="DS14" s="66"/>
      <c r="DT14" s="66"/>
      <c r="DU14" s="66"/>
      <c r="DV14" s="66"/>
      <c r="DW14" s="66"/>
      <c r="DY14" s="67"/>
      <c r="DZ14" s="67"/>
      <c r="EB14" s="68"/>
      <c r="EC14" s="68"/>
      <c r="ED14" s="68"/>
      <c r="EE14" s="68"/>
      <c r="EF14" s="68"/>
      <c r="EG14" s="68"/>
      <c r="EH14" s="68"/>
      <c r="EI14" s="68"/>
      <c r="EJ14" s="68"/>
      <c r="EK14" s="68"/>
      <c r="EL14" s="68"/>
      <c r="EM14" s="68"/>
      <c r="EN14" s="68"/>
      <c r="EO14" s="68"/>
      <c r="EP14" s="68"/>
      <c r="EQ14" s="68"/>
      <c r="ER14" s="68"/>
      <c r="ES14" s="68"/>
      <c r="ET14" s="68"/>
      <c r="EU14" s="68"/>
      <c r="EV14" s="68"/>
      <c r="EW14" s="68"/>
      <c r="EX14" s="68"/>
      <c r="EY14" s="68"/>
      <c r="EZ14" s="68"/>
      <c r="FA14" s="68"/>
      <c r="FB14" s="68"/>
      <c r="FC14" s="68"/>
      <c r="FD14" s="68"/>
      <c r="FE14" s="68"/>
      <c r="FF14" s="68"/>
      <c r="FG14" s="68"/>
      <c r="FH14" s="68"/>
      <c r="FI14" s="68"/>
      <c r="FJ14" s="68"/>
      <c r="FK14" s="68"/>
      <c r="FL14" s="68"/>
      <c r="FM14" s="68"/>
      <c r="FN14" s="68"/>
      <c r="FO14" s="68"/>
      <c r="FP14" s="68"/>
      <c r="FQ14" s="68"/>
      <c r="FR14" s="68"/>
    </row>
    <row r="15" spans="1:174" s="57" customFormat="1" ht="34.200000000000003" customHeight="1">
      <c r="A15" s="95">
        <v>8</v>
      </c>
      <c r="B15" s="96"/>
      <c r="C15" s="97"/>
      <c r="D15" s="98" t="s">
        <v>539</v>
      </c>
      <c r="E15" s="99" t="str">
        <f t="shared" si="0"/>
        <v/>
      </c>
      <c r="F15" s="99" t="str">
        <f t="shared" si="1"/>
        <v xml:space="preserve"> </v>
      </c>
      <c r="G15" s="99" t="str">
        <f t="shared" si="1"/>
        <v xml:space="preserve"> </v>
      </c>
      <c r="H15" s="99" t="str">
        <f t="shared" si="1"/>
        <v xml:space="preserve"> </v>
      </c>
      <c r="I15" s="99" t="str">
        <f t="shared" si="1"/>
        <v xml:space="preserve"> </v>
      </c>
      <c r="J15" s="99" t="str">
        <f t="shared" si="1"/>
        <v xml:space="preserve"> </v>
      </c>
      <c r="K15" s="100" t="str">
        <f t="shared" si="1"/>
        <v xml:space="preserve"> </v>
      </c>
      <c r="L15" s="97"/>
      <c r="M15" s="97"/>
      <c r="N15" s="97"/>
      <c r="O15" s="101">
        <f t="shared" si="2"/>
        <v>0</v>
      </c>
      <c r="P15" s="102" t="str">
        <f t="shared" si="5"/>
        <v/>
      </c>
      <c r="Q15" s="103" t="e">
        <f t="shared" si="3"/>
        <v>#N/A</v>
      </c>
      <c r="R15" s="103" t="str">
        <f t="shared" si="6"/>
        <v>Stars</v>
      </c>
      <c r="S15" s="103">
        <f t="shared" si="4"/>
        <v>1</v>
      </c>
      <c r="T15" s="104">
        <f t="shared" si="7"/>
        <v>0</v>
      </c>
      <c r="U15" s="104">
        <f t="shared" si="8"/>
        <v>0</v>
      </c>
      <c r="V15" s="104">
        <f t="shared" si="9"/>
        <v>0</v>
      </c>
      <c r="W15" s="104">
        <f t="shared" si="10"/>
        <v>0</v>
      </c>
      <c r="X15" s="104" t="str">
        <f t="shared" si="11"/>
        <v/>
      </c>
      <c r="Z15" s="57">
        <v>7</v>
      </c>
      <c r="AA15" s="70" t="s">
        <v>528</v>
      </c>
      <c r="AB15" s="70">
        <f t="shared" si="12"/>
        <v>0</v>
      </c>
      <c r="AC15" s="70" t="str">
        <f t="shared" si="13"/>
        <v/>
      </c>
      <c r="AD15" s="70"/>
      <c r="AE15" s="70" t="str">
        <f t="shared" si="14"/>
        <v/>
      </c>
      <c r="AF15" s="70"/>
      <c r="AW15" s="62"/>
      <c r="AX15" s="62"/>
      <c r="AY15" s="62"/>
      <c r="AZ15" s="62"/>
      <c r="BA15" s="62"/>
      <c r="BB15" s="62"/>
      <c r="BC15" s="62"/>
      <c r="BE15" s="63"/>
      <c r="BF15" s="63"/>
      <c r="BG15" s="63"/>
      <c r="BH15" s="63"/>
      <c r="BI15" s="63"/>
      <c r="BJ15" s="63"/>
      <c r="BK15" s="63"/>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64"/>
      <c r="DC15" s="64"/>
      <c r="DD15" s="64"/>
      <c r="DE15" s="64"/>
      <c r="DF15" s="64"/>
      <c r="DG15" s="65"/>
      <c r="DH15" s="66"/>
      <c r="DI15" s="66"/>
      <c r="DJ15" s="66"/>
      <c r="DK15" s="66"/>
      <c r="DL15" s="66"/>
      <c r="DM15" s="66"/>
      <c r="DN15" s="66"/>
      <c r="DO15" s="66"/>
      <c r="DP15" s="66"/>
      <c r="DQ15" s="66"/>
      <c r="DR15" s="66"/>
      <c r="DS15" s="66"/>
      <c r="DT15" s="66"/>
      <c r="DU15" s="66"/>
      <c r="DV15" s="66"/>
      <c r="DW15" s="66"/>
      <c r="DY15" s="67"/>
      <c r="DZ15" s="67"/>
      <c r="EB15" s="68"/>
      <c r="EC15" s="68"/>
      <c r="ED15" s="68"/>
      <c r="EE15" s="68"/>
      <c r="EF15" s="68"/>
      <c r="EG15" s="68"/>
      <c r="EH15" s="68"/>
      <c r="EI15" s="68"/>
      <c r="EJ15" s="68"/>
      <c r="EK15" s="68"/>
      <c r="EL15" s="68"/>
      <c r="EM15" s="68"/>
      <c r="EN15" s="68"/>
      <c r="EO15" s="68"/>
      <c r="EP15" s="68"/>
      <c r="EQ15" s="68"/>
      <c r="ER15" s="68"/>
      <c r="ES15" s="68"/>
      <c r="ET15" s="68"/>
      <c r="EU15" s="68"/>
      <c r="EV15" s="68"/>
      <c r="EW15" s="68"/>
      <c r="EX15" s="68"/>
      <c r="EY15" s="68"/>
      <c r="EZ15" s="68"/>
      <c r="FA15" s="68"/>
      <c r="FB15" s="68"/>
      <c r="FC15" s="68"/>
      <c r="FD15" s="68"/>
      <c r="FE15" s="68"/>
      <c r="FF15" s="68"/>
      <c r="FG15" s="68"/>
      <c r="FH15" s="68"/>
      <c r="FI15" s="68"/>
      <c r="FJ15" s="68"/>
      <c r="FK15" s="68"/>
      <c r="FL15" s="68"/>
      <c r="FM15" s="68"/>
      <c r="FN15" s="68"/>
      <c r="FO15" s="68"/>
      <c r="FP15" s="68"/>
      <c r="FQ15" s="68"/>
      <c r="FR15" s="68"/>
    </row>
    <row r="16" spans="1:174" s="57" customFormat="1" ht="34.200000000000003" customHeight="1">
      <c r="A16" s="95">
        <v>9</v>
      </c>
      <c r="B16" s="96"/>
      <c r="C16" s="97"/>
      <c r="D16" s="98" t="s">
        <v>539</v>
      </c>
      <c r="E16" s="99" t="str">
        <f t="shared" si="0"/>
        <v/>
      </c>
      <c r="F16" s="99" t="str">
        <f t="shared" si="1"/>
        <v xml:space="preserve"> </v>
      </c>
      <c r="G16" s="99" t="str">
        <f t="shared" si="1"/>
        <v xml:space="preserve"> </v>
      </c>
      <c r="H16" s="99" t="str">
        <f t="shared" si="1"/>
        <v xml:space="preserve"> </v>
      </c>
      <c r="I16" s="99" t="str">
        <f t="shared" si="1"/>
        <v xml:space="preserve"> </v>
      </c>
      <c r="J16" s="99" t="str">
        <f t="shared" si="1"/>
        <v xml:space="preserve"> </v>
      </c>
      <c r="K16" s="100" t="str">
        <f t="shared" si="1"/>
        <v xml:space="preserve"> </v>
      </c>
      <c r="L16" s="97"/>
      <c r="M16" s="97"/>
      <c r="N16" s="97"/>
      <c r="O16" s="101">
        <f t="shared" si="2"/>
        <v>0</v>
      </c>
      <c r="P16" s="102" t="str">
        <f t="shared" si="5"/>
        <v/>
      </c>
      <c r="Q16" s="103" t="e">
        <f t="shared" si="3"/>
        <v>#N/A</v>
      </c>
      <c r="R16" s="103" t="str">
        <f t="shared" si="6"/>
        <v>Stars</v>
      </c>
      <c r="S16" s="103">
        <f t="shared" si="4"/>
        <v>1</v>
      </c>
      <c r="T16" s="104">
        <f t="shared" si="7"/>
        <v>0</v>
      </c>
      <c r="U16" s="104">
        <f t="shared" si="8"/>
        <v>0</v>
      </c>
      <c r="V16" s="104">
        <f t="shared" si="9"/>
        <v>0</v>
      </c>
      <c r="W16" s="104">
        <f t="shared" si="10"/>
        <v>0</v>
      </c>
      <c r="X16" s="104" t="str">
        <f t="shared" si="11"/>
        <v/>
      </c>
      <c r="AB16" s="70">
        <f t="shared" si="12"/>
        <v>0</v>
      </c>
      <c r="AC16" s="70" t="str">
        <f t="shared" si="13"/>
        <v/>
      </c>
      <c r="AE16" s="70" t="str">
        <f t="shared" si="14"/>
        <v/>
      </c>
      <c r="AW16" s="62"/>
      <c r="AX16" s="62"/>
      <c r="AY16" s="62"/>
      <c r="AZ16" s="62"/>
      <c r="BA16" s="62"/>
      <c r="BB16" s="62"/>
      <c r="BC16" s="62"/>
      <c r="BE16" s="63"/>
      <c r="BF16" s="63"/>
      <c r="BG16" s="63"/>
      <c r="BH16" s="63"/>
      <c r="BI16" s="63"/>
      <c r="BJ16" s="63"/>
      <c r="BK16" s="63"/>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4"/>
      <c r="CY16" s="64"/>
      <c r="CZ16" s="64"/>
      <c r="DA16" s="64"/>
      <c r="DB16" s="64"/>
      <c r="DC16" s="64"/>
      <c r="DD16" s="64"/>
      <c r="DE16" s="64"/>
      <c r="DF16" s="64"/>
      <c r="DG16" s="65"/>
      <c r="DH16" s="66"/>
      <c r="DI16" s="66"/>
      <c r="DJ16" s="66"/>
      <c r="DK16" s="66"/>
      <c r="DL16" s="66"/>
      <c r="DM16" s="66"/>
      <c r="DN16" s="66"/>
      <c r="DO16" s="66"/>
      <c r="DP16" s="66"/>
      <c r="DQ16" s="66"/>
      <c r="DR16" s="66"/>
      <c r="DS16" s="66"/>
      <c r="DT16" s="66"/>
      <c r="DU16" s="66"/>
      <c r="DV16" s="66"/>
      <c r="DW16" s="66"/>
      <c r="DY16" s="67"/>
      <c r="DZ16" s="67"/>
      <c r="EB16" s="68"/>
      <c r="EC16" s="68"/>
      <c r="ED16" s="68"/>
      <c r="EE16" s="68"/>
      <c r="EF16" s="68"/>
      <c r="EG16" s="68"/>
      <c r="EH16" s="68"/>
      <c r="EI16" s="68"/>
      <c r="EJ16" s="68"/>
      <c r="EK16" s="68"/>
      <c r="EL16" s="68"/>
      <c r="EM16" s="68"/>
      <c r="EN16" s="68"/>
      <c r="EO16" s="68"/>
      <c r="EP16" s="68"/>
      <c r="EQ16" s="68"/>
      <c r="ER16" s="68"/>
      <c r="ES16" s="68"/>
      <c r="ET16" s="68"/>
      <c r="EU16" s="68"/>
      <c r="EV16" s="68"/>
      <c r="EW16" s="68"/>
      <c r="EX16" s="68"/>
      <c r="EY16" s="68"/>
      <c r="EZ16" s="68"/>
      <c r="FA16" s="68"/>
      <c r="FB16" s="68"/>
      <c r="FC16" s="68"/>
      <c r="FD16" s="68"/>
      <c r="FE16" s="68"/>
      <c r="FF16" s="68"/>
      <c r="FG16" s="68"/>
      <c r="FH16" s="68"/>
      <c r="FI16" s="68"/>
      <c r="FJ16" s="68"/>
      <c r="FK16" s="68"/>
      <c r="FL16" s="68"/>
      <c r="FM16" s="68"/>
      <c r="FN16" s="68"/>
      <c r="FO16" s="68"/>
      <c r="FP16" s="68"/>
      <c r="FQ16" s="68"/>
      <c r="FR16" s="68"/>
    </row>
    <row r="17" spans="1:174" s="57" customFormat="1" ht="34.200000000000003" customHeight="1">
      <c r="A17" s="95">
        <v>10</v>
      </c>
      <c r="B17" s="96"/>
      <c r="C17" s="97"/>
      <c r="D17" s="98" t="s">
        <v>539</v>
      </c>
      <c r="E17" s="99" t="str">
        <f t="shared" si="0"/>
        <v/>
      </c>
      <c r="F17" s="99" t="str">
        <f t="shared" si="1"/>
        <v xml:space="preserve"> </v>
      </c>
      <c r="G17" s="99" t="str">
        <f t="shared" si="1"/>
        <v xml:space="preserve"> </v>
      </c>
      <c r="H17" s="99" t="str">
        <f t="shared" si="1"/>
        <v xml:space="preserve"> </v>
      </c>
      <c r="I17" s="99" t="str">
        <f t="shared" si="1"/>
        <v xml:space="preserve"> </v>
      </c>
      <c r="J17" s="99" t="str">
        <f t="shared" si="1"/>
        <v xml:space="preserve"> </v>
      </c>
      <c r="K17" s="100" t="str">
        <f t="shared" si="1"/>
        <v xml:space="preserve"> </v>
      </c>
      <c r="L17" s="97"/>
      <c r="M17" s="97"/>
      <c r="N17" s="97"/>
      <c r="O17" s="101">
        <f t="shared" si="2"/>
        <v>0</v>
      </c>
      <c r="P17" s="102" t="str">
        <f t="shared" si="5"/>
        <v/>
      </c>
      <c r="Q17" s="103" t="e">
        <f t="shared" si="3"/>
        <v>#N/A</v>
      </c>
      <c r="R17" s="103" t="str">
        <f t="shared" si="6"/>
        <v>Stars</v>
      </c>
      <c r="S17" s="103">
        <f t="shared" si="4"/>
        <v>1</v>
      </c>
      <c r="T17" s="104">
        <f t="shared" si="7"/>
        <v>0</v>
      </c>
      <c r="U17" s="104">
        <f t="shared" si="8"/>
        <v>0</v>
      </c>
      <c r="V17" s="104">
        <f t="shared" si="9"/>
        <v>0</v>
      </c>
      <c r="W17" s="104">
        <f t="shared" si="10"/>
        <v>0</v>
      </c>
      <c r="X17" s="104" t="str">
        <f t="shared" si="11"/>
        <v/>
      </c>
      <c r="AB17" s="70">
        <f t="shared" si="12"/>
        <v>0</v>
      </c>
      <c r="AC17" s="70" t="str">
        <f t="shared" si="13"/>
        <v/>
      </c>
      <c r="AE17" s="70" t="str">
        <f t="shared" si="14"/>
        <v/>
      </c>
      <c r="AW17" s="62"/>
      <c r="AX17" s="62"/>
      <c r="AY17" s="62"/>
      <c r="AZ17" s="62"/>
      <c r="BA17" s="62"/>
      <c r="BB17" s="62"/>
      <c r="BC17" s="62"/>
      <c r="BE17" s="63"/>
      <c r="BF17" s="63"/>
      <c r="BG17" s="63"/>
      <c r="BH17" s="63"/>
      <c r="BI17" s="63"/>
      <c r="BJ17" s="63"/>
      <c r="BK17" s="63"/>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c r="DA17" s="64"/>
      <c r="DB17" s="64"/>
      <c r="DC17" s="64"/>
      <c r="DD17" s="64"/>
      <c r="DE17" s="64"/>
      <c r="DF17" s="64"/>
      <c r="DG17" s="65"/>
      <c r="DH17" s="66"/>
      <c r="DI17" s="66"/>
      <c r="DJ17" s="66"/>
      <c r="DK17" s="66"/>
      <c r="DL17" s="66"/>
      <c r="DM17" s="66"/>
      <c r="DN17" s="66"/>
      <c r="DO17" s="66"/>
      <c r="DP17" s="66"/>
      <c r="DQ17" s="66"/>
      <c r="DR17" s="66"/>
      <c r="DS17" s="66"/>
      <c r="DT17" s="66"/>
      <c r="DU17" s="66"/>
      <c r="DV17" s="66"/>
      <c r="DW17" s="66"/>
      <c r="DY17" s="67"/>
      <c r="DZ17" s="67"/>
      <c r="EB17" s="68"/>
      <c r="EC17" s="68"/>
      <c r="ED17" s="68"/>
      <c r="EE17" s="68"/>
      <c r="EF17" s="68"/>
      <c r="EG17" s="68"/>
      <c r="EH17" s="68"/>
      <c r="EI17" s="68"/>
      <c r="EJ17" s="68"/>
      <c r="EK17" s="68"/>
      <c r="EL17" s="68"/>
      <c r="EM17" s="68"/>
      <c r="EN17" s="68"/>
      <c r="EO17" s="68"/>
      <c r="EP17" s="68"/>
      <c r="EQ17" s="68"/>
      <c r="ER17" s="68"/>
      <c r="ES17" s="68"/>
      <c r="ET17" s="68"/>
      <c r="EU17" s="68"/>
      <c r="EV17" s="68"/>
      <c r="EW17" s="68"/>
      <c r="EX17" s="68"/>
      <c r="EY17" s="68"/>
      <c r="EZ17" s="68"/>
      <c r="FA17" s="68"/>
      <c r="FB17" s="68"/>
      <c r="FC17" s="68"/>
      <c r="FD17" s="68"/>
      <c r="FE17" s="68"/>
      <c r="FF17" s="68"/>
      <c r="FG17" s="68"/>
      <c r="FH17" s="68"/>
      <c r="FI17" s="68"/>
      <c r="FJ17" s="68"/>
      <c r="FK17" s="68"/>
      <c r="FL17" s="68"/>
      <c r="FM17" s="68"/>
      <c r="FN17" s="68"/>
      <c r="FO17" s="68"/>
      <c r="FP17" s="68"/>
      <c r="FQ17" s="68"/>
      <c r="FR17" s="68"/>
    </row>
    <row r="18" spans="1:174" s="57" customFormat="1" ht="34.200000000000003" customHeight="1">
      <c r="A18" s="95">
        <v>11</v>
      </c>
      <c r="B18" s="96"/>
      <c r="C18" s="97"/>
      <c r="D18" s="98" t="s">
        <v>539</v>
      </c>
      <c r="E18" s="99" t="str">
        <f t="shared" si="0"/>
        <v/>
      </c>
      <c r="F18" s="99" t="str">
        <f t="shared" ref="F18:K23" si="15">IF($R18="Stars",VLOOKUP($S18,$EF:$EN,F$35,FALSE),VLOOKUP($S18,$DL:$DT,F$35,FALSE))</f>
        <v xml:space="preserve"> </v>
      </c>
      <c r="G18" s="99" t="str">
        <f t="shared" si="15"/>
        <v xml:space="preserve"> </v>
      </c>
      <c r="H18" s="99" t="str">
        <f t="shared" si="15"/>
        <v xml:space="preserve"> </v>
      </c>
      <c r="I18" s="99" t="str">
        <f t="shared" si="15"/>
        <v xml:space="preserve"> </v>
      </c>
      <c r="J18" s="99" t="str">
        <f t="shared" si="15"/>
        <v xml:space="preserve"> </v>
      </c>
      <c r="K18" s="100" t="str">
        <f t="shared" si="15"/>
        <v xml:space="preserve"> </v>
      </c>
      <c r="L18" s="97"/>
      <c r="M18" s="97"/>
      <c r="N18" s="97"/>
      <c r="O18" s="101">
        <f t="shared" si="2"/>
        <v>0</v>
      </c>
      <c r="P18" s="102" t="str">
        <f t="shared" si="5"/>
        <v/>
      </c>
      <c r="Q18" s="103" t="e">
        <f t="shared" si="3"/>
        <v>#N/A</v>
      </c>
      <c r="R18" s="103" t="str">
        <f t="shared" si="6"/>
        <v>Stars</v>
      </c>
      <c r="S18" s="103">
        <f t="shared" si="4"/>
        <v>1</v>
      </c>
      <c r="T18" s="104">
        <f t="shared" si="7"/>
        <v>0</v>
      </c>
      <c r="U18" s="104">
        <f t="shared" si="8"/>
        <v>0</v>
      </c>
      <c r="V18" s="104">
        <f t="shared" si="9"/>
        <v>0</v>
      </c>
      <c r="W18" s="104">
        <f t="shared" si="10"/>
        <v>0</v>
      </c>
      <c r="X18" s="104" t="str">
        <f t="shared" si="11"/>
        <v/>
      </c>
      <c r="AB18" s="70">
        <f t="shared" si="12"/>
        <v>0</v>
      </c>
      <c r="AC18" s="70" t="str">
        <f t="shared" si="13"/>
        <v/>
      </c>
      <c r="AE18" s="70" t="str">
        <f t="shared" si="14"/>
        <v/>
      </c>
      <c r="AW18" s="62"/>
      <c r="AX18" s="62"/>
      <c r="AY18" s="62"/>
      <c r="AZ18" s="62"/>
      <c r="BA18" s="62"/>
      <c r="BB18" s="62"/>
      <c r="BC18" s="62"/>
      <c r="BE18" s="63"/>
      <c r="BF18" s="63"/>
      <c r="BG18" s="63"/>
      <c r="BH18" s="63"/>
      <c r="BI18" s="63"/>
      <c r="BJ18" s="63"/>
      <c r="BK18" s="63"/>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5"/>
      <c r="DH18" s="66"/>
      <c r="DI18" s="66"/>
      <c r="DJ18" s="66"/>
      <c r="DK18" s="66"/>
      <c r="DL18" s="66"/>
      <c r="DM18" s="66"/>
      <c r="DN18" s="66"/>
      <c r="DO18" s="66"/>
      <c r="DP18" s="66"/>
      <c r="DQ18" s="66"/>
      <c r="DR18" s="66"/>
      <c r="DS18" s="66"/>
      <c r="DT18" s="66"/>
      <c r="DU18" s="66"/>
      <c r="DV18" s="66"/>
      <c r="DW18" s="66"/>
      <c r="DY18" s="67"/>
      <c r="DZ18" s="67"/>
      <c r="EB18" s="68"/>
      <c r="EC18" s="68"/>
      <c r="ED18" s="68"/>
      <c r="EE18" s="68"/>
      <c r="EF18" s="68"/>
      <c r="EG18" s="68"/>
      <c r="EH18" s="68"/>
      <c r="EI18" s="68"/>
      <c r="EJ18" s="68"/>
      <c r="EK18" s="68"/>
      <c r="EL18" s="68"/>
      <c r="EM18" s="68"/>
      <c r="EN18" s="68"/>
      <c r="EO18" s="68"/>
      <c r="EP18" s="68"/>
      <c r="EQ18" s="68"/>
      <c r="ER18" s="68"/>
      <c r="ES18" s="68"/>
      <c r="ET18" s="68"/>
      <c r="EU18" s="68"/>
      <c r="EV18" s="68"/>
      <c r="EW18" s="68"/>
      <c r="EX18" s="68"/>
      <c r="EY18" s="68"/>
      <c r="EZ18" s="68"/>
      <c r="FA18" s="68"/>
      <c r="FB18" s="68"/>
      <c r="FC18" s="68"/>
      <c r="FD18" s="68"/>
      <c r="FE18" s="68"/>
      <c r="FF18" s="68"/>
      <c r="FG18" s="68"/>
      <c r="FH18" s="68"/>
      <c r="FI18" s="68"/>
      <c r="FJ18" s="68"/>
      <c r="FK18" s="68"/>
      <c r="FL18" s="68"/>
      <c r="FM18" s="68"/>
      <c r="FN18" s="68"/>
      <c r="FO18" s="68"/>
      <c r="FP18" s="68"/>
      <c r="FQ18" s="68"/>
      <c r="FR18" s="68"/>
    </row>
    <row r="19" spans="1:174" s="57" customFormat="1" ht="34.200000000000003" customHeight="1">
      <c r="A19" s="95">
        <v>12</v>
      </c>
      <c r="B19" s="96"/>
      <c r="C19" s="97"/>
      <c r="D19" s="98"/>
      <c r="E19" s="99" t="str">
        <f t="shared" si="0"/>
        <v/>
      </c>
      <c r="F19" s="99" t="str">
        <f t="shared" si="15"/>
        <v xml:space="preserve"> </v>
      </c>
      <c r="G19" s="99" t="str">
        <f t="shared" si="15"/>
        <v xml:space="preserve"> </v>
      </c>
      <c r="H19" s="99" t="str">
        <f t="shared" si="15"/>
        <v xml:space="preserve"> </v>
      </c>
      <c r="I19" s="99" t="str">
        <f t="shared" si="15"/>
        <v xml:space="preserve"> </v>
      </c>
      <c r="J19" s="99" t="str">
        <f t="shared" si="15"/>
        <v xml:space="preserve"> </v>
      </c>
      <c r="K19" s="100" t="str">
        <f t="shared" si="15"/>
        <v xml:space="preserve"> </v>
      </c>
      <c r="L19" s="97"/>
      <c r="M19" s="97"/>
      <c r="N19" s="97"/>
      <c r="O19" s="101">
        <f t="shared" si="2"/>
        <v>0</v>
      </c>
      <c r="P19" s="102" t="str">
        <f t="shared" si="5"/>
        <v/>
      </c>
      <c r="Q19" s="103" t="e">
        <f t="shared" si="3"/>
        <v>#N/A</v>
      </c>
      <c r="R19" s="103" t="str">
        <f t="shared" si="6"/>
        <v>Stars</v>
      </c>
      <c r="S19" s="103">
        <f t="shared" si="4"/>
        <v>1</v>
      </c>
      <c r="T19" s="104">
        <f t="shared" si="7"/>
        <v>0</v>
      </c>
      <c r="U19" s="104">
        <f t="shared" si="8"/>
        <v>0</v>
      </c>
      <c r="V19" s="104">
        <f t="shared" si="9"/>
        <v>0</v>
      </c>
      <c r="W19" s="104">
        <f t="shared" si="10"/>
        <v>0</v>
      </c>
      <c r="X19" s="104" t="str">
        <f t="shared" si="11"/>
        <v/>
      </c>
      <c r="AB19" s="70">
        <f t="shared" si="12"/>
        <v>0</v>
      </c>
      <c r="AC19" s="70" t="str">
        <f t="shared" si="13"/>
        <v/>
      </c>
      <c r="AE19" s="70" t="str">
        <f t="shared" si="14"/>
        <v/>
      </c>
      <c r="AW19" s="62"/>
      <c r="AX19" s="62"/>
      <c r="AY19" s="62"/>
      <c r="AZ19" s="62"/>
      <c r="BA19" s="62"/>
      <c r="BB19" s="62"/>
      <c r="BC19" s="62"/>
      <c r="BE19" s="63"/>
      <c r="BF19" s="63"/>
      <c r="BG19" s="63"/>
      <c r="BH19" s="63"/>
      <c r="BI19" s="63"/>
      <c r="BJ19" s="63"/>
      <c r="BK19" s="63"/>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5"/>
      <c r="DH19" s="66"/>
      <c r="DI19" s="66"/>
      <c r="DJ19" s="66"/>
      <c r="DK19" s="66"/>
      <c r="DL19" s="66"/>
      <c r="DM19" s="66"/>
      <c r="DN19" s="66"/>
      <c r="DO19" s="66"/>
      <c r="DP19" s="66"/>
      <c r="DQ19" s="66"/>
      <c r="DR19" s="66"/>
      <c r="DS19" s="66"/>
      <c r="DT19" s="66"/>
      <c r="DU19" s="66"/>
      <c r="DV19" s="66"/>
      <c r="DW19" s="66"/>
      <c r="DY19" s="67"/>
      <c r="DZ19" s="67"/>
      <c r="EB19" s="68"/>
      <c r="EC19" s="68"/>
      <c r="ED19" s="68"/>
      <c r="EE19" s="68"/>
      <c r="EF19" s="68"/>
      <c r="EG19" s="68"/>
      <c r="EH19" s="68"/>
      <c r="EI19" s="68"/>
      <c r="EJ19" s="68"/>
      <c r="EK19" s="68"/>
      <c r="EL19" s="68"/>
      <c r="EM19" s="68"/>
      <c r="EN19" s="68"/>
      <c r="EO19" s="68"/>
      <c r="EP19" s="68"/>
      <c r="EQ19" s="68"/>
      <c r="ER19" s="68"/>
      <c r="ES19" s="68"/>
      <c r="ET19" s="68"/>
      <c r="EU19" s="68"/>
      <c r="EV19" s="68"/>
      <c r="EW19" s="68"/>
      <c r="EX19" s="68"/>
      <c r="EY19" s="68"/>
      <c r="EZ19" s="68"/>
      <c r="FA19" s="68"/>
      <c r="FB19" s="68"/>
      <c r="FC19" s="68"/>
      <c r="FD19" s="68"/>
      <c r="FE19" s="68"/>
      <c r="FF19" s="68"/>
      <c r="FG19" s="68"/>
      <c r="FH19" s="68"/>
      <c r="FI19" s="68"/>
      <c r="FJ19" s="68"/>
      <c r="FK19" s="68"/>
      <c r="FL19" s="68"/>
      <c r="FM19" s="68"/>
      <c r="FN19" s="68"/>
      <c r="FO19" s="68"/>
      <c r="FP19" s="68"/>
      <c r="FQ19" s="68"/>
      <c r="FR19" s="68"/>
    </row>
    <row r="20" spans="1:174" s="57" customFormat="1" ht="34.200000000000003" customHeight="1">
      <c r="A20" s="95">
        <v>13</v>
      </c>
      <c r="B20" s="96"/>
      <c r="C20" s="97"/>
      <c r="D20" s="98"/>
      <c r="E20" s="99" t="str">
        <f t="shared" si="0"/>
        <v/>
      </c>
      <c r="F20" s="99" t="str">
        <f t="shared" si="15"/>
        <v xml:space="preserve"> </v>
      </c>
      <c r="G20" s="99" t="str">
        <f t="shared" si="15"/>
        <v xml:space="preserve"> </v>
      </c>
      <c r="H20" s="99" t="str">
        <f t="shared" si="15"/>
        <v xml:space="preserve"> </v>
      </c>
      <c r="I20" s="99" t="str">
        <f t="shared" si="15"/>
        <v xml:space="preserve"> </v>
      </c>
      <c r="J20" s="99" t="str">
        <f t="shared" si="15"/>
        <v xml:space="preserve"> </v>
      </c>
      <c r="K20" s="100" t="str">
        <f t="shared" si="15"/>
        <v xml:space="preserve"> </v>
      </c>
      <c r="L20" s="97"/>
      <c r="M20" s="97"/>
      <c r="N20" s="97"/>
      <c r="O20" s="101">
        <f t="shared" si="2"/>
        <v>0</v>
      </c>
      <c r="P20" s="102" t="str">
        <f t="shared" si="5"/>
        <v/>
      </c>
      <c r="Q20" s="103" t="e">
        <f t="shared" si="3"/>
        <v>#N/A</v>
      </c>
      <c r="R20" s="103" t="str">
        <f t="shared" si="6"/>
        <v>Stars</v>
      </c>
      <c r="S20" s="103">
        <f t="shared" si="4"/>
        <v>1</v>
      </c>
      <c r="T20" s="104">
        <f t="shared" si="7"/>
        <v>0</v>
      </c>
      <c r="U20" s="104">
        <f t="shared" si="8"/>
        <v>0</v>
      </c>
      <c r="V20" s="104">
        <f t="shared" si="9"/>
        <v>0</v>
      </c>
      <c r="W20" s="104">
        <f t="shared" si="10"/>
        <v>0</v>
      </c>
      <c r="X20" s="104" t="str">
        <f t="shared" si="11"/>
        <v/>
      </c>
      <c r="AB20" s="70">
        <f t="shared" si="12"/>
        <v>0</v>
      </c>
      <c r="AC20" s="70" t="str">
        <f t="shared" si="13"/>
        <v/>
      </c>
      <c r="AE20" s="70" t="str">
        <f t="shared" si="14"/>
        <v/>
      </c>
      <c r="AW20" s="62"/>
      <c r="AX20" s="62"/>
      <c r="AY20" s="62"/>
      <c r="AZ20" s="62"/>
      <c r="BA20" s="62"/>
      <c r="BB20" s="62"/>
      <c r="BC20" s="62"/>
      <c r="BE20" s="63"/>
      <c r="BF20" s="63"/>
      <c r="BG20" s="63"/>
      <c r="BH20" s="63"/>
      <c r="BI20" s="63"/>
      <c r="BJ20" s="63"/>
      <c r="BK20" s="63"/>
      <c r="BM20" s="64"/>
      <c r="BN20" s="64"/>
      <c r="BO20" s="64"/>
      <c r="BP20" s="64"/>
      <c r="BQ20" s="64"/>
      <c r="BR20" s="64"/>
      <c r="BS20" s="64"/>
      <c r="BT20" s="64"/>
      <c r="BU20" s="64"/>
      <c r="BV20" s="64"/>
      <c r="BW20" s="64"/>
      <c r="BX20" s="64"/>
      <c r="BY20" s="64"/>
      <c r="BZ20" s="64"/>
      <c r="CA20" s="64"/>
      <c r="CB20" s="64"/>
      <c r="CC20" s="64"/>
      <c r="CD20" s="64"/>
      <c r="CE20" s="64"/>
      <c r="CF20" s="64"/>
      <c r="CG20" s="64"/>
      <c r="CH20" s="64"/>
      <c r="CI20" s="64"/>
      <c r="CJ20" s="64"/>
      <c r="CK20" s="64"/>
      <c r="CL20" s="64"/>
      <c r="CM20" s="64"/>
      <c r="CN20" s="64"/>
      <c r="CO20" s="64"/>
      <c r="CP20" s="64"/>
      <c r="CQ20" s="64"/>
      <c r="CR20" s="64"/>
      <c r="CS20" s="64"/>
      <c r="CT20" s="64"/>
      <c r="CU20" s="64"/>
      <c r="CV20" s="64"/>
      <c r="CW20" s="64"/>
      <c r="CX20" s="64"/>
      <c r="CY20" s="64"/>
      <c r="CZ20" s="64"/>
      <c r="DA20" s="64"/>
      <c r="DB20" s="64"/>
      <c r="DC20" s="64"/>
      <c r="DD20" s="64"/>
      <c r="DE20" s="64"/>
      <c r="DF20" s="64"/>
      <c r="DG20" s="65"/>
      <c r="DH20" s="66"/>
      <c r="DI20" s="66"/>
      <c r="DJ20" s="66"/>
      <c r="DK20" s="66"/>
      <c r="DL20" s="66"/>
      <c r="DM20" s="66"/>
      <c r="DN20" s="66"/>
      <c r="DO20" s="66"/>
      <c r="DP20" s="66"/>
      <c r="DQ20" s="66"/>
      <c r="DR20" s="66"/>
      <c r="DS20" s="66"/>
      <c r="DT20" s="66"/>
      <c r="DU20" s="66"/>
      <c r="DV20" s="66"/>
      <c r="DW20" s="66"/>
      <c r="DY20" s="67"/>
      <c r="DZ20" s="67"/>
      <c r="EB20" s="68"/>
      <c r="EC20" s="68"/>
      <c r="ED20" s="68"/>
      <c r="EE20" s="68"/>
      <c r="EF20" s="68"/>
      <c r="EG20" s="68"/>
      <c r="EH20" s="68"/>
      <c r="EI20" s="68"/>
      <c r="EJ20" s="68"/>
      <c r="EK20" s="68"/>
      <c r="EL20" s="68"/>
      <c r="EM20" s="68"/>
      <c r="EN20" s="68"/>
      <c r="EO20" s="68"/>
      <c r="EP20" s="68"/>
      <c r="EQ20" s="68"/>
      <c r="ER20" s="68"/>
      <c r="ES20" s="68"/>
      <c r="ET20" s="68"/>
      <c r="EU20" s="68"/>
      <c r="EV20" s="68"/>
      <c r="EW20" s="68"/>
      <c r="EX20" s="68"/>
      <c r="EY20" s="68"/>
      <c r="EZ20" s="68"/>
      <c r="FA20" s="68"/>
      <c r="FB20" s="68"/>
      <c r="FC20" s="68"/>
      <c r="FD20" s="68"/>
      <c r="FE20" s="68"/>
      <c r="FF20" s="68"/>
      <c r="FG20" s="68"/>
      <c r="FH20" s="68"/>
      <c r="FI20" s="68"/>
      <c r="FJ20" s="68"/>
      <c r="FK20" s="68"/>
      <c r="FL20" s="68"/>
      <c r="FM20" s="68"/>
      <c r="FN20" s="68"/>
      <c r="FO20" s="68"/>
      <c r="FP20" s="68"/>
      <c r="FQ20" s="68"/>
      <c r="FR20" s="68"/>
    </row>
    <row r="21" spans="1:174" s="57" customFormat="1" ht="34.200000000000003" customHeight="1">
      <c r="A21" s="95">
        <v>14</v>
      </c>
      <c r="B21" s="96"/>
      <c r="C21" s="97"/>
      <c r="D21" s="98"/>
      <c r="E21" s="99" t="str">
        <f t="shared" si="0"/>
        <v/>
      </c>
      <c r="F21" s="99" t="str">
        <f t="shared" si="15"/>
        <v xml:space="preserve"> </v>
      </c>
      <c r="G21" s="99" t="str">
        <f t="shared" si="15"/>
        <v xml:space="preserve"> </v>
      </c>
      <c r="H21" s="99" t="str">
        <f t="shared" si="15"/>
        <v xml:space="preserve"> </v>
      </c>
      <c r="I21" s="99" t="str">
        <f t="shared" si="15"/>
        <v xml:space="preserve"> </v>
      </c>
      <c r="J21" s="99" t="str">
        <f t="shared" si="15"/>
        <v xml:space="preserve"> </v>
      </c>
      <c r="K21" s="100" t="str">
        <f t="shared" si="15"/>
        <v xml:space="preserve"> </v>
      </c>
      <c r="L21" s="97"/>
      <c r="M21" s="97"/>
      <c r="N21" s="97"/>
      <c r="O21" s="101">
        <f t="shared" si="2"/>
        <v>0</v>
      </c>
      <c r="P21" s="102" t="str">
        <f t="shared" si="5"/>
        <v/>
      </c>
      <c r="Q21" s="103" t="e">
        <f t="shared" si="3"/>
        <v>#N/A</v>
      </c>
      <c r="R21" s="103" t="str">
        <f t="shared" si="6"/>
        <v>Stars</v>
      </c>
      <c r="S21" s="103">
        <f t="shared" si="4"/>
        <v>1</v>
      </c>
      <c r="T21" s="104">
        <f t="shared" si="7"/>
        <v>0</v>
      </c>
      <c r="U21" s="104">
        <f t="shared" si="8"/>
        <v>0</v>
      </c>
      <c r="V21" s="104">
        <f t="shared" si="9"/>
        <v>0</v>
      </c>
      <c r="W21" s="104">
        <f t="shared" si="10"/>
        <v>0</v>
      </c>
      <c r="X21" s="104" t="str">
        <f t="shared" si="11"/>
        <v/>
      </c>
      <c r="AB21" s="70">
        <f t="shared" si="12"/>
        <v>0</v>
      </c>
      <c r="AC21" s="70" t="str">
        <f t="shared" si="13"/>
        <v/>
      </c>
      <c r="AE21" s="70" t="str">
        <f t="shared" si="14"/>
        <v/>
      </c>
      <c r="AW21" s="62"/>
      <c r="AX21" s="62"/>
      <c r="AY21" s="62"/>
      <c r="AZ21" s="62"/>
      <c r="BA21" s="62"/>
      <c r="BB21" s="62"/>
      <c r="BC21" s="62"/>
      <c r="BE21" s="63"/>
      <c r="BF21" s="63"/>
      <c r="BG21" s="63"/>
      <c r="BH21" s="63"/>
      <c r="BI21" s="63"/>
      <c r="BJ21" s="63"/>
      <c r="BK21" s="63"/>
      <c r="BM21" s="64"/>
      <c r="BN21" s="64"/>
      <c r="BO21" s="64"/>
      <c r="BP21" s="64" t="e">
        <f ca="1">SEARCH(BN46,BP44)</f>
        <v>#VALUE!</v>
      </c>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5"/>
      <c r="DH21" s="66"/>
      <c r="DI21" s="66"/>
      <c r="DJ21" s="66"/>
      <c r="DK21" s="66"/>
      <c r="DL21" s="66"/>
      <c r="DM21" s="66"/>
      <c r="DN21" s="66"/>
      <c r="DO21" s="66"/>
      <c r="DP21" s="66"/>
      <c r="DQ21" s="66"/>
      <c r="DR21" s="66"/>
      <c r="DS21" s="66"/>
      <c r="DT21" s="66"/>
      <c r="DU21" s="66"/>
      <c r="DV21" s="66"/>
      <c r="DW21" s="66"/>
      <c r="DY21" s="67"/>
      <c r="DZ21" s="67"/>
      <c r="EB21" s="68"/>
      <c r="EC21" s="68"/>
      <c r="ED21" s="68"/>
      <c r="EE21" s="68"/>
      <c r="EF21" s="68"/>
      <c r="EG21" s="68"/>
      <c r="EH21" s="68"/>
      <c r="EI21" s="68"/>
      <c r="EJ21" s="68"/>
      <c r="EK21" s="68"/>
      <c r="EL21" s="68"/>
      <c r="EM21" s="68"/>
      <c r="EN21" s="68"/>
      <c r="EO21" s="68"/>
      <c r="EP21" s="68"/>
      <c r="EQ21" s="68"/>
      <c r="ER21" s="68"/>
      <c r="ES21" s="68"/>
      <c r="ET21" s="68"/>
      <c r="EU21" s="68"/>
      <c r="EV21" s="68"/>
      <c r="EW21" s="68"/>
      <c r="EX21" s="68"/>
      <c r="EY21" s="68"/>
      <c r="EZ21" s="68"/>
      <c r="FA21" s="68"/>
      <c r="FB21" s="68"/>
      <c r="FC21" s="68"/>
      <c r="FD21" s="68"/>
      <c r="FE21" s="68"/>
      <c r="FF21" s="68"/>
      <c r="FG21" s="68"/>
      <c r="FH21" s="68"/>
      <c r="FI21" s="68"/>
      <c r="FJ21" s="68"/>
      <c r="FK21" s="68"/>
      <c r="FL21" s="68"/>
      <c r="FM21" s="68"/>
      <c r="FN21" s="68"/>
      <c r="FO21" s="68"/>
      <c r="FP21" s="68"/>
      <c r="FQ21" s="68"/>
      <c r="FR21" s="68"/>
    </row>
    <row r="22" spans="1:174" s="57" customFormat="1" ht="34.200000000000003" customHeight="1">
      <c r="A22" s="95">
        <v>15</v>
      </c>
      <c r="B22" s="96"/>
      <c r="C22" s="97"/>
      <c r="D22" s="98"/>
      <c r="E22" s="99" t="str">
        <f t="shared" si="0"/>
        <v/>
      </c>
      <c r="F22" s="99" t="str">
        <f t="shared" si="15"/>
        <v xml:space="preserve"> </v>
      </c>
      <c r="G22" s="99" t="str">
        <f t="shared" si="15"/>
        <v xml:space="preserve"> </v>
      </c>
      <c r="H22" s="99" t="str">
        <f t="shared" si="15"/>
        <v xml:space="preserve"> </v>
      </c>
      <c r="I22" s="99" t="str">
        <f t="shared" si="15"/>
        <v xml:space="preserve"> </v>
      </c>
      <c r="J22" s="99" t="str">
        <f t="shared" si="15"/>
        <v xml:space="preserve"> </v>
      </c>
      <c r="K22" s="100" t="str">
        <f t="shared" si="15"/>
        <v xml:space="preserve"> </v>
      </c>
      <c r="L22" s="97"/>
      <c r="M22" s="97"/>
      <c r="N22" s="97"/>
      <c r="O22" s="101">
        <f t="shared" si="2"/>
        <v>0</v>
      </c>
      <c r="P22" s="102" t="str">
        <f t="shared" si="5"/>
        <v/>
      </c>
      <c r="Q22" s="103" t="e">
        <f t="shared" si="3"/>
        <v>#N/A</v>
      </c>
      <c r="R22" s="103" t="str">
        <f t="shared" si="6"/>
        <v>Stars</v>
      </c>
      <c r="S22" s="103">
        <f t="shared" si="4"/>
        <v>1</v>
      </c>
      <c r="T22" s="104">
        <f t="shared" si="7"/>
        <v>0</v>
      </c>
      <c r="U22" s="104">
        <f t="shared" si="8"/>
        <v>0</v>
      </c>
      <c r="V22" s="104">
        <f t="shared" si="9"/>
        <v>0</v>
      </c>
      <c r="W22" s="104">
        <f t="shared" si="10"/>
        <v>0</v>
      </c>
      <c r="X22" s="104" t="str">
        <f t="shared" si="11"/>
        <v/>
      </c>
      <c r="AB22" s="70">
        <f t="shared" si="12"/>
        <v>0</v>
      </c>
      <c r="AC22" s="70" t="str">
        <f t="shared" si="13"/>
        <v/>
      </c>
      <c r="AE22" s="70" t="str">
        <f t="shared" si="14"/>
        <v/>
      </c>
      <c r="AW22" s="62"/>
      <c r="AX22" s="62"/>
      <c r="AY22" s="62"/>
      <c r="AZ22" s="62"/>
      <c r="BA22" s="62"/>
      <c r="BB22" s="62"/>
      <c r="BC22" s="62"/>
      <c r="BE22" s="63"/>
      <c r="BF22" s="63"/>
      <c r="BG22" s="63"/>
      <c r="BH22" s="63"/>
      <c r="BI22" s="63"/>
      <c r="BJ22" s="63"/>
      <c r="BK22" s="63"/>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5"/>
      <c r="DH22" s="66"/>
      <c r="DI22" s="66"/>
      <c r="DJ22" s="66"/>
      <c r="DK22" s="66"/>
      <c r="DL22" s="66"/>
      <c r="DM22" s="66"/>
      <c r="DN22" s="66"/>
      <c r="DO22" s="66"/>
      <c r="DP22" s="66"/>
      <c r="DQ22" s="66"/>
      <c r="DR22" s="66"/>
      <c r="DS22" s="66"/>
      <c r="DT22" s="66"/>
      <c r="DU22" s="66"/>
      <c r="DV22" s="66"/>
      <c r="DW22" s="66"/>
      <c r="DY22" s="67"/>
      <c r="DZ22" s="67"/>
      <c r="EB22" s="68"/>
      <c r="EC22" s="68"/>
      <c r="ED22" s="68"/>
      <c r="EE22" s="68"/>
      <c r="EF22" s="68"/>
      <c r="EG22" s="68"/>
      <c r="EH22" s="68"/>
      <c r="EI22" s="68"/>
      <c r="EJ22" s="68"/>
      <c r="EK22" s="68"/>
      <c r="EL22" s="68"/>
      <c r="EM22" s="68"/>
      <c r="EN22" s="68"/>
      <c r="EO22" s="68"/>
      <c r="EP22" s="68"/>
      <c r="EQ22" s="68"/>
      <c r="ER22" s="68"/>
      <c r="ES22" s="68"/>
      <c r="ET22" s="68"/>
      <c r="EU22" s="68"/>
      <c r="EV22" s="68"/>
      <c r="EW22" s="68"/>
      <c r="EX22" s="68"/>
      <c r="EY22" s="68"/>
      <c r="EZ22" s="68"/>
      <c r="FA22" s="68"/>
      <c r="FB22" s="68"/>
      <c r="FC22" s="68"/>
      <c r="FD22" s="68"/>
      <c r="FE22" s="68"/>
      <c r="FF22" s="68"/>
      <c r="FG22" s="68"/>
      <c r="FH22" s="68"/>
      <c r="FI22" s="68"/>
      <c r="FJ22" s="68"/>
      <c r="FK22" s="68"/>
      <c r="FL22" s="68"/>
      <c r="FM22" s="68"/>
      <c r="FN22" s="68"/>
      <c r="FO22" s="68"/>
      <c r="FP22" s="68"/>
      <c r="FQ22" s="68"/>
      <c r="FR22" s="68"/>
    </row>
    <row r="23" spans="1:174" s="57" customFormat="1" ht="34.200000000000003" customHeight="1">
      <c r="A23" s="95">
        <v>16</v>
      </c>
      <c r="B23" s="96"/>
      <c r="C23" s="97"/>
      <c r="D23" s="98"/>
      <c r="E23" s="99" t="str">
        <f t="shared" si="0"/>
        <v/>
      </c>
      <c r="F23" s="99" t="str">
        <f t="shared" si="15"/>
        <v xml:space="preserve"> </v>
      </c>
      <c r="G23" s="99" t="str">
        <f t="shared" si="15"/>
        <v xml:space="preserve"> </v>
      </c>
      <c r="H23" s="99" t="str">
        <f t="shared" si="15"/>
        <v xml:space="preserve"> </v>
      </c>
      <c r="I23" s="99" t="str">
        <f t="shared" si="15"/>
        <v xml:space="preserve"> </v>
      </c>
      <c r="J23" s="99" t="str">
        <f t="shared" si="15"/>
        <v xml:space="preserve"> </v>
      </c>
      <c r="K23" s="100" t="str">
        <f t="shared" si="15"/>
        <v xml:space="preserve"> </v>
      </c>
      <c r="L23" s="97"/>
      <c r="M23" s="97"/>
      <c r="N23" s="97"/>
      <c r="O23" s="101">
        <f t="shared" si="2"/>
        <v>0</v>
      </c>
      <c r="P23" s="102" t="str">
        <f t="shared" si="5"/>
        <v/>
      </c>
      <c r="Q23" s="103" t="e">
        <f t="shared" si="3"/>
        <v>#N/A</v>
      </c>
      <c r="R23" s="103" t="str">
        <f t="shared" si="6"/>
        <v>Stars</v>
      </c>
      <c r="S23" s="103">
        <f t="shared" si="4"/>
        <v>1</v>
      </c>
      <c r="T23" s="104">
        <f t="shared" si="7"/>
        <v>0</v>
      </c>
      <c r="U23" s="104">
        <f t="shared" si="8"/>
        <v>0</v>
      </c>
      <c r="V23" s="104">
        <f t="shared" si="9"/>
        <v>0</v>
      </c>
      <c r="W23" s="104">
        <f t="shared" si="10"/>
        <v>0</v>
      </c>
      <c r="X23" s="104" t="str">
        <f t="shared" si="11"/>
        <v/>
      </c>
      <c r="AB23" s="70">
        <f t="shared" si="12"/>
        <v>0</v>
      </c>
      <c r="AC23" s="70" t="str">
        <f t="shared" si="13"/>
        <v/>
      </c>
      <c r="AE23" s="70" t="str">
        <f t="shared" si="14"/>
        <v/>
      </c>
      <c r="AW23" s="62"/>
      <c r="AX23" s="62"/>
      <c r="AY23" s="62"/>
      <c r="AZ23" s="62"/>
      <c r="BA23" s="62"/>
      <c r="BB23" s="62"/>
      <c r="BC23" s="62"/>
      <c r="BE23" s="63"/>
      <c r="BF23" s="63"/>
      <c r="BG23" s="63"/>
      <c r="BH23" s="63"/>
      <c r="BI23" s="63"/>
      <c r="BJ23" s="63"/>
      <c r="BK23" s="63"/>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5"/>
      <c r="DH23" s="66"/>
      <c r="DI23" s="66"/>
      <c r="DJ23" s="66"/>
      <c r="DK23" s="66"/>
      <c r="DL23" s="66"/>
      <c r="DM23" s="66"/>
      <c r="DN23" s="66"/>
      <c r="DO23" s="66"/>
      <c r="DP23" s="66"/>
      <c r="DQ23" s="66"/>
      <c r="DR23" s="66"/>
      <c r="DS23" s="66"/>
      <c r="DT23" s="66"/>
      <c r="DU23" s="66"/>
      <c r="DV23" s="66"/>
      <c r="DW23" s="66"/>
      <c r="DY23" s="67"/>
      <c r="DZ23" s="67"/>
      <c r="EB23" s="68"/>
      <c r="EC23" s="68"/>
      <c r="ED23" s="68"/>
      <c r="EE23" s="68"/>
      <c r="EF23" s="68"/>
      <c r="EG23" s="68"/>
      <c r="EH23" s="68"/>
      <c r="EI23" s="68"/>
      <c r="EJ23" s="68"/>
      <c r="EK23" s="68"/>
      <c r="EL23" s="68"/>
      <c r="EM23" s="68"/>
      <c r="EN23" s="68"/>
      <c r="EO23" s="68"/>
      <c r="EP23" s="68"/>
      <c r="EQ23" s="68"/>
      <c r="ER23" s="68"/>
      <c r="ES23" s="68"/>
      <c r="ET23" s="68"/>
      <c r="EU23" s="68"/>
      <c r="EV23" s="68"/>
      <c r="EW23" s="68"/>
      <c r="EX23" s="68"/>
      <c r="EY23" s="68"/>
      <c r="EZ23" s="68"/>
      <c r="FA23" s="68"/>
      <c r="FB23" s="68"/>
      <c r="FC23" s="68"/>
      <c r="FD23" s="68"/>
      <c r="FE23" s="68"/>
      <c r="FF23" s="68"/>
      <c r="FG23" s="68"/>
      <c r="FH23" s="68"/>
      <c r="FI23" s="68"/>
      <c r="FJ23" s="68"/>
      <c r="FK23" s="68"/>
      <c r="FL23" s="68"/>
      <c r="FM23" s="68"/>
      <c r="FN23" s="68"/>
      <c r="FO23" s="68"/>
      <c r="FP23" s="68"/>
      <c r="FQ23" s="68"/>
      <c r="FR23" s="68"/>
    </row>
    <row r="24" spans="1:174" s="50" customFormat="1" ht="17.25" customHeight="1">
      <c r="A24" s="105"/>
      <c r="B24" s="105"/>
      <c r="C24" s="105" t="str">
        <f>IF(AS45&lt;11,"Minimum 11 core players before Stars","")</f>
        <v>Minimum 11 core players before Stars</v>
      </c>
      <c r="D24" s="105"/>
      <c r="E24" s="106"/>
      <c r="F24" s="105"/>
      <c r="G24" s="105"/>
      <c r="H24" s="105"/>
      <c r="I24" s="105"/>
      <c r="J24" s="105"/>
      <c r="K24" s="105"/>
      <c r="L24" s="105"/>
      <c r="M24" s="105" t="str">
        <f>IF(AM40&gt;AS39,AR50,"")</f>
        <v/>
      </c>
      <c r="N24" s="105" t="str">
        <f>IF(AN40&gt;1,"Only 1 stack allowed","")</f>
        <v/>
      </c>
      <c r="O24" s="105"/>
      <c r="P24" s="107"/>
      <c r="Q24" s="105"/>
      <c r="R24" s="105"/>
      <c r="S24" s="105"/>
      <c r="T24" s="105"/>
      <c r="U24" s="105"/>
      <c r="V24" s="105"/>
      <c r="W24" s="105"/>
      <c r="X24" s="105"/>
    </row>
    <row r="25" spans="1:174" ht="17.25" customHeight="1">
      <c r="A25" s="108"/>
      <c r="B25" s="94"/>
      <c r="C25" s="105" t="str">
        <f>IF(AS38&gt;1,"Maximum 1 Star","")</f>
        <v/>
      </c>
      <c r="D25" s="105"/>
      <c r="E25" s="109"/>
      <c r="F25" s="94"/>
      <c r="G25" s="94"/>
      <c r="H25" s="94"/>
      <c r="I25" s="94"/>
      <c r="J25" s="94"/>
      <c r="K25" s="94"/>
      <c r="L25" s="94"/>
      <c r="M25" s="94"/>
      <c r="N25" s="94"/>
      <c r="O25" s="94"/>
      <c r="P25" s="92"/>
      <c r="Q25" s="94"/>
      <c r="R25" s="94"/>
      <c r="S25" s="94"/>
      <c r="T25" s="94"/>
      <c r="U25" s="94"/>
      <c r="V25" s="94"/>
      <c r="W25" s="94"/>
      <c r="X25" s="94"/>
    </row>
    <row r="26" spans="1:174" ht="17.25" customHeight="1">
      <c r="A26" s="108"/>
      <c r="B26" s="91" t="s">
        <v>133</v>
      </c>
      <c r="C26" s="90" t="s">
        <v>21</v>
      </c>
      <c r="D26" s="90" t="s">
        <v>539</v>
      </c>
      <c r="E26" s="90" t="s">
        <v>540</v>
      </c>
      <c r="F26" s="94"/>
      <c r="G26" s="94"/>
      <c r="H26" s="94"/>
      <c r="I26" s="94"/>
      <c r="J26" s="94"/>
      <c r="K26" s="91" t="s">
        <v>468</v>
      </c>
      <c r="L26" s="90" t="s">
        <v>544</v>
      </c>
      <c r="M26" s="90" t="s">
        <v>21</v>
      </c>
      <c r="N26" s="94"/>
      <c r="O26" s="94"/>
      <c r="P26" s="92"/>
      <c r="Q26" s="91"/>
      <c r="R26" s="91"/>
      <c r="S26" s="91"/>
      <c r="T26" s="94"/>
      <c r="U26" s="94"/>
      <c r="V26" s="94"/>
      <c r="W26" s="94"/>
      <c r="X26" s="94"/>
      <c r="BP26" s="8" t="b">
        <f ca="1">ISNUMBER(SEARCH(BN46,BP44))</f>
        <v>0</v>
      </c>
    </row>
    <row r="27" spans="1:174" ht="17.25" customHeight="1">
      <c r="A27" s="108"/>
      <c r="B27" s="110" t="s">
        <v>135</v>
      </c>
      <c r="C27" s="111">
        <f>VLOOKUP(AS43,BF:BK,2,FALSE)</f>
        <v>70000</v>
      </c>
      <c r="D27" s="112">
        <v>0</v>
      </c>
      <c r="E27" s="112">
        <v>0</v>
      </c>
      <c r="F27" s="94" t="str">
        <f>IF(SUM(D27:E27)&gt;8,"Too many RR","")</f>
        <v/>
      </c>
      <c r="G27" s="94"/>
      <c r="H27" s="94"/>
      <c r="I27" s="94"/>
      <c r="J27" s="94"/>
      <c r="K27" s="113"/>
      <c r="L27" s="114"/>
      <c r="M27" s="115" t="str">
        <f>IF(K27="","",VLOOKUP(K27,DY:DZ,2,0))</f>
        <v/>
      </c>
      <c r="N27" s="94"/>
      <c r="O27" s="94"/>
      <c r="P27" s="92"/>
      <c r="Q27" s="110"/>
      <c r="R27" s="110"/>
      <c r="S27" s="110"/>
      <c r="T27" s="94"/>
      <c r="U27" s="94"/>
      <c r="V27" s="94"/>
      <c r="W27" s="94"/>
      <c r="X27" s="94"/>
    </row>
    <row r="28" spans="1:174" ht="17.25" customHeight="1">
      <c r="A28" s="108"/>
      <c r="B28" s="110" t="s">
        <v>142</v>
      </c>
      <c r="C28" s="111">
        <v>10000</v>
      </c>
      <c r="D28" s="112">
        <v>0</v>
      </c>
      <c r="E28" s="112">
        <v>0</v>
      </c>
      <c r="F28" s="105" t="str">
        <f>IF(SUM(D28:E28)&gt;9,"Too much FF","")</f>
        <v/>
      </c>
      <c r="G28" s="94"/>
      <c r="H28" s="94"/>
      <c r="I28" s="94"/>
      <c r="J28" s="94"/>
      <c r="K28" s="113"/>
      <c r="L28" s="114"/>
      <c r="M28" s="115" t="str">
        <f>IF(K28="","",VLOOKUP(K28,DY:DZ,2,0))</f>
        <v/>
      </c>
      <c r="N28" s="94"/>
      <c r="O28" s="94"/>
      <c r="P28" s="92"/>
      <c r="Q28" s="110"/>
      <c r="R28" s="110"/>
      <c r="S28" s="110"/>
      <c r="T28" s="94"/>
      <c r="U28" s="94"/>
      <c r="V28" s="94"/>
      <c r="W28" s="94"/>
      <c r="X28" s="94"/>
    </row>
    <row r="29" spans="1:174" ht="17.25" customHeight="1">
      <c r="A29" s="108"/>
      <c r="B29" s="110" t="s">
        <v>147</v>
      </c>
      <c r="C29" s="111">
        <v>10000</v>
      </c>
      <c r="D29" s="112">
        <v>0</v>
      </c>
      <c r="E29" s="112">
        <v>0</v>
      </c>
      <c r="F29" s="94"/>
      <c r="G29" s="94"/>
      <c r="H29" s="94"/>
      <c r="I29" s="94"/>
      <c r="J29" s="94"/>
      <c r="K29" s="113"/>
      <c r="L29" s="114"/>
      <c r="M29" s="115" t="str">
        <f>IF(K29="","",VLOOKUP(K29,DY:DZ,2,0))</f>
        <v/>
      </c>
      <c r="N29" s="94"/>
      <c r="O29" s="94"/>
      <c r="P29" s="92"/>
      <c r="Q29" s="110"/>
      <c r="R29" s="110"/>
      <c r="S29" s="110"/>
      <c r="T29" s="94"/>
      <c r="U29" s="94"/>
      <c r="V29" s="94"/>
      <c r="W29" s="94"/>
      <c r="X29" s="94"/>
    </row>
    <row r="30" spans="1:174" ht="17.25" customHeight="1">
      <c r="A30" s="108"/>
      <c r="B30" s="110" t="s">
        <v>521</v>
      </c>
      <c r="C30" s="111">
        <v>10000</v>
      </c>
      <c r="D30" s="112">
        <v>0</v>
      </c>
      <c r="E30" s="112">
        <v>0</v>
      </c>
      <c r="F30" s="94"/>
      <c r="G30" s="94"/>
      <c r="H30" s="94"/>
      <c r="I30" s="94"/>
      <c r="J30" s="94"/>
      <c r="K30" s="94"/>
      <c r="L30" s="94"/>
      <c r="M30" s="94"/>
      <c r="N30" s="94"/>
      <c r="O30" s="94"/>
      <c r="P30" s="107"/>
      <c r="Q30" s="110"/>
      <c r="R30" s="110"/>
      <c r="S30" s="110"/>
      <c r="T30" s="94"/>
      <c r="U30" s="94"/>
      <c r="V30" s="94"/>
      <c r="W30" s="94"/>
      <c r="X30" s="94"/>
      <c r="AH30" s="37"/>
    </row>
    <row r="31" spans="1:174" ht="17.25" customHeight="1">
      <c r="A31" s="108"/>
      <c r="B31" s="110" t="s">
        <v>154</v>
      </c>
      <c r="C31" s="111">
        <v>50000</v>
      </c>
      <c r="D31" s="112">
        <v>0</v>
      </c>
      <c r="E31" s="112">
        <v>0</v>
      </c>
      <c r="F31" s="105" t="str">
        <f>IF(SUM(D31:E31)&gt;AS41,"Max "&amp;AS41&amp;" Apo","")</f>
        <v/>
      </c>
      <c r="G31" s="94"/>
      <c r="H31" s="94"/>
      <c r="I31" s="94"/>
      <c r="J31" s="94"/>
      <c r="K31" s="94"/>
      <c r="L31" s="94"/>
      <c r="M31" s="94"/>
      <c r="N31" s="116" t="s">
        <v>541</v>
      </c>
      <c r="O31" s="117">
        <f>SUMIFS(F8:F23,D8:D23,"Core")+SUMIFS(M27:M29,L27:L29,"Core")+SUMPRODUCT(D27:D31,C27:C31)</f>
        <v>0</v>
      </c>
      <c r="P31" s="107" t="str">
        <f>IF(O31&gt;1100000,"Overspent",IF(O31&lt;1100000,"Core spend available",""))</f>
        <v>Core spend available</v>
      </c>
      <c r="Q31" s="110"/>
      <c r="R31" s="110"/>
      <c r="S31" s="110"/>
      <c r="T31" s="94"/>
      <c r="U31" s="94"/>
      <c r="V31" s="94"/>
      <c r="W31" s="94"/>
      <c r="X31" s="94"/>
    </row>
    <row r="32" spans="1:174" ht="17.25" customHeight="1">
      <c r="A32" s="108"/>
      <c r="B32" s="118"/>
      <c r="C32" s="118"/>
      <c r="D32" s="118"/>
      <c r="E32" s="118"/>
      <c r="F32" s="118"/>
      <c r="G32" s="118"/>
      <c r="H32" s="118"/>
      <c r="I32" s="118"/>
      <c r="J32" s="118"/>
      <c r="K32" s="94"/>
      <c r="L32" s="94"/>
      <c r="M32" s="94"/>
      <c r="N32" s="116" t="s">
        <v>542</v>
      </c>
      <c r="O32" s="117">
        <f>VLOOKUP(AS40,AH:AJ,2,FALSE)</f>
        <v>200000</v>
      </c>
      <c r="P32" s="92"/>
      <c r="Q32" s="118"/>
      <c r="R32" s="118"/>
      <c r="S32" s="118"/>
      <c r="T32" s="94"/>
      <c r="U32" s="94"/>
      <c r="V32" s="94"/>
      <c r="W32" s="94"/>
      <c r="X32" s="94"/>
    </row>
    <row r="33" spans="1:174" ht="17.25" customHeight="1">
      <c r="A33" s="119"/>
      <c r="B33" s="119"/>
      <c r="C33" s="119"/>
      <c r="D33" s="119"/>
      <c r="E33" s="119"/>
      <c r="F33" s="119"/>
      <c r="G33" s="119"/>
      <c r="H33" s="119"/>
      <c r="I33" s="119"/>
      <c r="J33" s="119"/>
      <c r="K33" s="94"/>
      <c r="L33" s="94"/>
      <c r="M33" s="118"/>
      <c r="N33" s="116" t="s">
        <v>543</v>
      </c>
      <c r="O33" s="117">
        <f>SUMIFS(F8:F23,D8:D23,"Add")+SUMIFS(M27:M29,L27:L29,"Add")+SUMPRODUCT(E27:E31,C27:C31)+SUM(O8:O23)</f>
        <v>0</v>
      </c>
      <c r="P33" s="107" t="str">
        <f>IF(O33&gt;O32,"Overspent",IF(O33&lt;O32,"Add spend available",""))</f>
        <v>Add spend available</v>
      </c>
      <c r="Q33" s="119"/>
      <c r="R33" s="119"/>
      <c r="S33" s="119"/>
      <c r="T33" s="94"/>
      <c r="U33" s="94"/>
      <c r="V33" s="94"/>
      <c r="W33" s="94"/>
      <c r="X33" s="94"/>
      <c r="AR33" s="37"/>
    </row>
    <row r="34" spans="1:174" s="46" customFormat="1" ht="17.25" customHeight="1">
      <c r="A34" s="45"/>
      <c r="B34" s="45"/>
      <c r="C34" s="45"/>
      <c r="D34" s="45"/>
      <c r="E34" s="45"/>
      <c r="F34" s="45"/>
      <c r="G34" s="45"/>
      <c r="H34" s="45"/>
      <c r="I34" s="45"/>
      <c r="J34" s="45"/>
      <c r="K34" s="47"/>
      <c r="L34" s="51"/>
      <c r="M34" s="44"/>
      <c r="N34" s="53"/>
      <c r="O34" s="54"/>
      <c r="P34" s="73"/>
      <c r="Q34" s="45"/>
      <c r="R34" s="45"/>
      <c r="S34" s="45"/>
      <c r="AR34" s="37"/>
      <c r="AW34" s="6"/>
      <c r="AX34" s="6"/>
      <c r="AY34" s="6"/>
      <c r="AZ34" s="6"/>
      <c r="BA34" s="6"/>
      <c r="BB34" s="6"/>
      <c r="BC34" s="6"/>
      <c r="BE34" s="10"/>
      <c r="BF34" s="10"/>
      <c r="BG34" s="10"/>
      <c r="BH34" s="10"/>
      <c r="BI34" s="10"/>
      <c r="BJ34" s="10"/>
      <c r="BK34" s="10"/>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11"/>
      <c r="DH34" s="13"/>
      <c r="DI34" s="13"/>
      <c r="DJ34" s="13"/>
      <c r="DK34" s="13"/>
      <c r="DL34" s="13"/>
      <c r="DM34" s="13"/>
      <c r="DN34" s="13"/>
      <c r="DO34" s="13"/>
      <c r="DP34" s="13"/>
      <c r="DQ34" s="13"/>
      <c r="DR34" s="13"/>
      <c r="DS34" s="13"/>
      <c r="DT34" s="13"/>
      <c r="DU34" s="13"/>
      <c r="DV34" s="13"/>
      <c r="DW34" s="13"/>
      <c r="DY34" s="19"/>
      <c r="DZ34" s="19"/>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row>
    <row r="35" spans="1:174" ht="17.25" hidden="1" customHeight="1">
      <c r="A35" s="4"/>
      <c r="F35">
        <v>9</v>
      </c>
      <c r="G35">
        <v>4</v>
      </c>
      <c r="H35">
        <v>5</v>
      </c>
      <c r="I35">
        <v>6</v>
      </c>
      <c r="J35">
        <v>7</v>
      </c>
      <c r="K35">
        <v>8</v>
      </c>
      <c r="L35">
        <v>20000</v>
      </c>
      <c r="M35">
        <v>30000</v>
      </c>
      <c r="N35">
        <v>30000</v>
      </c>
      <c r="O35" s="5"/>
    </row>
    <row r="36" spans="1:174" s="46" customFormat="1" ht="17.25" hidden="1" customHeight="1">
      <c r="A36" s="45"/>
      <c r="B36" s="45"/>
      <c r="C36" s="45"/>
      <c r="D36" s="45"/>
      <c r="E36" s="45"/>
      <c r="F36" s="45"/>
      <c r="G36" s="45"/>
      <c r="H36" s="45"/>
      <c r="I36" s="45"/>
      <c r="J36" s="45"/>
      <c r="K36" s="47"/>
      <c r="L36" s="51"/>
      <c r="M36" s="44"/>
      <c r="N36" s="53"/>
      <c r="O36" s="54"/>
      <c r="P36" s="73"/>
      <c r="Q36" s="45"/>
      <c r="R36" s="45"/>
      <c r="S36" s="45"/>
      <c r="AI36" s="46">
        <v>1100000</v>
      </c>
      <c r="AR36" s="37"/>
      <c r="AW36" s="6"/>
      <c r="AX36" s="6"/>
      <c r="AY36" s="6"/>
      <c r="AZ36" s="6"/>
      <c r="BA36" s="6"/>
      <c r="BB36" s="6"/>
      <c r="BC36" s="6"/>
      <c r="BE36" s="10"/>
      <c r="BF36" s="10"/>
      <c r="BG36" s="10"/>
      <c r="BH36" s="10"/>
      <c r="BI36" s="10"/>
      <c r="BJ36" s="10"/>
      <c r="BK36" s="10"/>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11"/>
      <c r="DH36" s="13"/>
      <c r="DI36" s="13"/>
      <c r="DJ36" s="13"/>
      <c r="DK36" s="13"/>
      <c r="DL36" s="13"/>
      <c r="DM36" s="13"/>
      <c r="DN36" s="13"/>
      <c r="DO36" s="13"/>
      <c r="DP36" s="13"/>
      <c r="DQ36" s="13"/>
      <c r="DR36" s="13"/>
      <c r="DS36" s="13"/>
      <c r="DT36" s="13"/>
      <c r="DU36" s="13"/>
      <c r="DV36" s="13"/>
      <c r="DW36" s="13"/>
      <c r="DY36" s="19"/>
      <c r="DZ36" s="19"/>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row>
    <row r="37" spans="1:174" s="46" customFormat="1" ht="17.25" hidden="1" customHeight="1">
      <c r="A37" s="45"/>
      <c r="B37" s="45"/>
      <c r="C37" s="45"/>
      <c r="D37" s="45"/>
      <c r="E37" s="45"/>
      <c r="F37" s="45"/>
      <c r="G37" s="45"/>
      <c r="H37" s="45"/>
      <c r="I37" s="45"/>
      <c r="J37" s="45"/>
      <c r="K37" s="47"/>
      <c r="L37" s="51"/>
      <c r="M37" s="44"/>
      <c r="N37" s="53"/>
      <c r="O37" s="54"/>
      <c r="P37" s="73"/>
      <c r="Q37" s="45"/>
      <c r="R37" s="45"/>
      <c r="S37" s="45"/>
      <c r="AR37" s="37"/>
      <c r="AW37" s="6"/>
      <c r="AX37" s="6"/>
      <c r="AY37" s="6"/>
      <c r="AZ37" s="6"/>
      <c r="BA37" s="6"/>
      <c r="BB37" s="6"/>
      <c r="BC37" s="6"/>
      <c r="BE37" s="10"/>
      <c r="BF37" s="10"/>
      <c r="BG37" s="10"/>
      <c r="BH37" s="10"/>
      <c r="BI37" s="10"/>
      <c r="BJ37" s="10"/>
      <c r="BK37" s="10"/>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11"/>
      <c r="DH37" s="13"/>
      <c r="DI37" s="13"/>
      <c r="DJ37" s="13"/>
      <c r="DK37" s="13"/>
      <c r="DL37" s="13"/>
      <c r="DM37" s="13"/>
      <c r="DN37" s="13"/>
      <c r="DO37" s="13"/>
      <c r="DP37" s="13"/>
      <c r="DQ37" s="13"/>
      <c r="DR37" s="13"/>
      <c r="DS37" s="13"/>
      <c r="DT37" s="13"/>
      <c r="DU37" s="13"/>
      <c r="DV37" s="13"/>
      <c r="DW37" s="13"/>
      <c r="DY37" s="19"/>
      <c r="DZ37" s="19"/>
      <c r="EB37" s="30"/>
      <c r="EC37" s="30"/>
      <c r="ED37" s="30"/>
      <c r="EE37" s="30"/>
      <c r="EF37" s="30"/>
      <c r="EG37" s="30"/>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0"/>
      <c r="FG37" s="30"/>
      <c r="FH37" s="30"/>
      <c r="FI37" s="30"/>
      <c r="FJ37" s="30"/>
      <c r="FK37" s="30"/>
      <c r="FL37" s="30"/>
      <c r="FM37" s="30"/>
      <c r="FN37" s="30"/>
      <c r="FO37" s="30"/>
      <c r="FP37" s="30"/>
      <c r="FQ37" s="30"/>
      <c r="FR37" s="30"/>
    </row>
    <row r="38" spans="1:174" s="46" customFormat="1" ht="17.25" hidden="1" customHeight="1">
      <c r="A38" s="45"/>
      <c r="B38" s="45"/>
      <c r="C38" s="45"/>
      <c r="D38" s="45"/>
      <c r="E38" s="45"/>
      <c r="F38" s="45"/>
      <c r="G38" s="45"/>
      <c r="H38" s="45"/>
      <c r="I38" s="45"/>
      <c r="J38" s="45"/>
      <c r="K38" s="47"/>
      <c r="L38" s="51"/>
      <c r="M38" s="44"/>
      <c r="N38" s="53"/>
      <c r="O38" s="54"/>
      <c r="P38" s="73"/>
      <c r="Q38" s="45"/>
      <c r="R38" s="45"/>
      <c r="S38" s="45"/>
      <c r="AR38" s="46" t="s">
        <v>537</v>
      </c>
      <c r="AS38" s="37">
        <f>COUNTA(C8:C23)-COUNTIF(R8:R23,"Players")</f>
        <v>0</v>
      </c>
      <c r="AW38" s="6"/>
      <c r="AX38" s="6"/>
      <c r="AY38" s="6"/>
      <c r="AZ38" s="6"/>
      <c r="BA38" s="6"/>
      <c r="BB38" s="6"/>
      <c r="BC38" s="6"/>
      <c r="BE38" s="10"/>
      <c r="BF38" s="10"/>
      <c r="BG38" s="10"/>
      <c r="BH38" s="10"/>
      <c r="BI38" s="10"/>
      <c r="BJ38" s="10"/>
      <c r="BK38" s="10"/>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11"/>
      <c r="DH38" s="13"/>
      <c r="DI38" s="13"/>
      <c r="DJ38" s="13"/>
      <c r="DK38" s="13"/>
      <c r="DL38" s="13"/>
      <c r="DM38" s="13"/>
      <c r="DN38" s="13"/>
      <c r="DO38" s="13"/>
      <c r="DP38" s="13"/>
      <c r="DQ38" s="13"/>
      <c r="DR38" s="13"/>
      <c r="DS38" s="13"/>
      <c r="DT38" s="13"/>
      <c r="DU38" s="13"/>
      <c r="DV38" s="13"/>
      <c r="DW38" s="13"/>
      <c r="DY38" s="19"/>
      <c r="DZ38" s="19"/>
      <c r="EB38" s="30"/>
      <c r="EC38" s="30"/>
      <c r="ED38" s="30"/>
      <c r="EE38" s="30"/>
      <c r="EF38" s="30"/>
      <c r="EG38" s="30"/>
      <c r="EH38" s="30"/>
      <c r="EI38" s="30"/>
      <c r="EJ38" s="30"/>
      <c r="EK38" s="30"/>
      <c r="EL38" s="30"/>
      <c r="EM38" s="30"/>
      <c r="EN38" s="30"/>
      <c r="EO38" s="30"/>
      <c r="EP38" s="30"/>
      <c r="EQ38" s="30"/>
      <c r="ER38" s="30"/>
      <c r="ES38" s="30"/>
      <c r="ET38" s="30"/>
      <c r="EU38" s="30"/>
      <c r="EV38" s="30"/>
      <c r="EW38" s="30"/>
      <c r="EX38" s="30"/>
      <c r="EY38" s="30"/>
      <c r="EZ38" s="30"/>
      <c r="FA38" s="30"/>
      <c r="FB38" s="30"/>
      <c r="FC38" s="30"/>
      <c r="FD38" s="30"/>
      <c r="FE38" s="30"/>
      <c r="FF38" s="30"/>
      <c r="FG38" s="30"/>
      <c r="FH38" s="30"/>
      <c r="FI38" s="30"/>
      <c r="FJ38" s="30"/>
      <c r="FK38" s="30"/>
      <c r="FL38" s="30"/>
      <c r="FM38" s="30"/>
      <c r="FN38" s="30"/>
      <c r="FO38" s="30"/>
      <c r="FP38" s="30"/>
      <c r="FQ38" s="30"/>
      <c r="FR38" s="30"/>
    </row>
    <row r="39" spans="1:174" ht="15" hidden="1" customHeight="1">
      <c r="AE39" s="46" t="s">
        <v>539</v>
      </c>
      <c r="AG39" s="35"/>
      <c r="AH39" s="37" t="s">
        <v>469</v>
      </c>
      <c r="AI39" s="37" t="s">
        <v>470</v>
      </c>
      <c r="AJ39" s="37" t="s">
        <v>517</v>
      </c>
      <c r="AL39" s="37" t="s">
        <v>31</v>
      </c>
      <c r="AM39" s="37" t="s">
        <v>472</v>
      </c>
      <c r="AN39" s="37" t="s">
        <v>518</v>
      </c>
      <c r="AQ39" s="37"/>
      <c r="AR39" s="6" t="s">
        <v>517</v>
      </c>
      <c r="AS39" s="6">
        <f>VLOOKUP(AS40,AH39:AJ45,3,FALSE)</f>
        <v>2</v>
      </c>
      <c r="AT39" s="37"/>
      <c r="BE39" s="10" t="s">
        <v>4</v>
      </c>
      <c r="BF39" s="10" t="s">
        <v>199</v>
      </c>
      <c r="BG39" s="10" t="s">
        <v>200</v>
      </c>
      <c r="BH39" s="10" t="s">
        <v>201</v>
      </c>
      <c r="BI39" s="10" t="s">
        <v>202</v>
      </c>
      <c r="BJ39" s="10" t="s">
        <v>154</v>
      </c>
      <c r="BK39" s="34" t="s">
        <v>469</v>
      </c>
      <c r="BM39" s="8" t="s">
        <v>252</v>
      </c>
      <c r="BN39" s="9" t="s">
        <v>253</v>
      </c>
      <c r="BO39" s="9"/>
      <c r="BP39" s="40"/>
      <c r="BQ39" s="9"/>
      <c r="BR39" s="9"/>
      <c r="BS39" s="9"/>
      <c r="BT39" s="9"/>
      <c r="BU39" s="9"/>
      <c r="BV39" s="9"/>
      <c r="BW39" s="9"/>
      <c r="BX39" s="9"/>
      <c r="BY39" s="9"/>
      <c r="BZ39" s="9"/>
      <c r="CA39" s="9"/>
      <c r="CB39" s="9"/>
      <c r="CC39" s="9"/>
      <c r="CD39" s="9"/>
      <c r="CE39" s="9"/>
      <c r="CF39" s="9"/>
      <c r="CG39" s="9"/>
      <c r="CH39" s="9"/>
      <c r="CI39" s="9"/>
      <c r="CJ39" s="8" t="s">
        <v>252</v>
      </c>
      <c r="CK39" s="9" t="s">
        <v>253</v>
      </c>
      <c r="CL39" s="9"/>
      <c r="CM39" s="40"/>
      <c r="CN39" s="9"/>
      <c r="CO39" s="9"/>
      <c r="CP39" s="9"/>
      <c r="CQ39" s="9"/>
      <c r="CR39" s="9"/>
      <c r="CS39" s="9"/>
      <c r="CT39" s="9"/>
      <c r="CU39" s="9"/>
      <c r="CV39" s="9"/>
      <c r="CW39" s="9"/>
      <c r="CX39" s="9"/>
      <c r="CY39" s="9"/>
      <c r="CZ39" s="9"/>
      <c r="DA39" s="9"/>
      <c r="DB39" s="9"/>
      <c r="DC39" s="9"/>
      <c r="DD39" s="9"/>
      <c r="DE39" s="9"/>
      <c r="DF39" s="9"/>
      <c r="DG39" s="12"/>
      <c r="DH39" s="13" t="s">
        <v>1</v>
      </c>
      <c r="DI39" s="13" t="s">
        <v>28</v>
      </c>
      <c r="DK39" s="13" t="s">
        <v>29</v>
      </c>
      <c r="DL39" s="13" t="s">
        <v>20</v>
      </c>
      <c r="DM39" s="13" t="s">
        <v>5</v>
      </c>
      <c r="DN39" s="13" t="s">
        <v>18</v>
      </c>
      <c r="DO39" s="13" t="s">
        <v>22</v>
      </c>
      <c r="DP39" s="13" t="s">
        <v>23</v>
      </c>
      <c r="DQ39" s="13" t="s">
        <v>24</v>
      </c>
      <c r="DR39" s="13" t="s">
        <v>25</v>
      </c>
      <c r="DS39" s="13" t="s">
        <v>30</v>
      </c>
      <c r="DT39" s="14" t="s">
        <v>21</v>
      </c>
      <c r="DU39" s="42" t="s">
        <v>31</v>
      </c>
      <c r="DV39" s="42" t="s">
        <v>472</v>
      </c>
      <c r="DY39" s="19" t="s">
        <v>227</v>
      </c>
      <c r="DZ39" s="20" t="s">
        <v>21</v>
      </c>
      <c r="EO39" s="41" t="s">
        <v>475</v>
      </c>
      <c r="EP39" s="41" t="s">
        <v>475</v>
      </c>
      <c r="EQ39" s="41"/>
      <c r="ER39" s="41"/>
      <c r="ES39" s="26">
        <f t="shared" ref="ES39:FR39" si="16">IF(ES40=$AS$42,1,0)</f>
        <v>0</v>
      </c>
      <c r="ET39" s="26">
        <f t="shared" si="16"/>
        <v>0</v>
      </c>
      <c r="EU39" s="26">
        <f t="shared" si="16"/>
        <v>0</v>
      </c>
      <c r="EV39" s="26">
        <f t="shared" si="16"/>
        <v>0</v>
      </c>
      <c r="EW39" s="26">
        <f t="shared" si="16"/>
        <v>0</v>
      </c>
      <c r="EX39" s="26">
        <f t="shared" si="16"/>
        <v>0</v>
      </c>
      <c r="EY39" s="26">
        <f t="shared" si="16"/>
        <v>0</v>
      </c>
      <c r="EZ39" s="26">
        <f t="shared" si="16"/>
        <v>0</v>
      </c>
      <c r="FA39" s="26">
        <f t="shared" si="16"/>
        <v>0</v>
      </c>
      <c r="FB39" s="26">
        <f t="shared" si="16"/>
        <v>0</v>
      </c>
      <c r="FC39" s="26">
        <f t="shared" si="16"/>
        <v>0</v>
      </c>
      <c r="FD39" s="26">
        <f t="shared" si="16"/>
        <v>0</v>
      </c>
      <c r="FE39" s="26">
        <f t="shared" si="16"/>
        <v>0</v>
      </c>
      <c r="FF39" s="26">
        <f t="shared" si="16"/>
        <v>0</v>
      </c>
      <c r="FG39" s="26">
        <f t="shared" si="16"/>
        <v>0</v>
      </c>
      <c r="FH39" s="26">
        <f t="shared" si="16"/>
        <v>0</v>
      </c>
      <c r="FI39" s="26">
        <f t="shared" si="16"/>
        <v>0</v>
      </c>
      <c r="FJ39" s="26">
        <f t="shared" si="16"/>
        <v>0</v>
      </c>
      <c r="FK39" s="26">
        <f t="shared" si="16"/>
        <v>0</v>
      </c>
      <c r="FL39" s="26">
        <f t="shared" si="16"/>
        <v>0</v>
      </c>
      <c r="FM39" s="26">
        <f t="shared" si="16"/>
        <v>0</v>
      </c>
      <c r="FN39" s="26">
        <f t="shared" si="16"/>
        <v>0</v>
      </c>
      <c r="FO39" s="26">
        <f t="shared" si="16"/>
        <v>0</v>
      </c>
      <c r="FP39" s="26">
        <f t="shared" si="16"/>
        <v>1</v>
      </c>
      <c r="FQ39" s="26">
        <f t="shared" si="16"/>
        <v>0</v>
      </c>
      <c r="FR39" s="26">
        <f t="shared" si="16"/>
        <v>0</v>
      </c>
    </row>
    <row r="40" spans="1:174" ht="15" hidden="1" customHeight="1">
      <c r="AE40" s="46" t="s">
        <v>540</v>
      </c>
      <c r="AG40" s="36"/>
      <c r="AH40">
        <v>1</v>
      </c>
      <c r="AI40">
        <v>100000</v>
      </c>
      <c r="AJ40">
        <v>1</v>
      </c>
      <c r="AL40" s="46">
        <f>COUNTA(L8:L23)</f>
        <v>0</v>
      </c>
      <c r="AM40" s="46">
        <f>COUNTA(M8:M23)</f>
        <v>0</v>
      </c>
      <c r="AN40" s="46">
        <f>COUNTA(N8:N23)</f>
        <v>0</v>
      </c>
      <c r="AR40" s="38" t="s">
        <v>469</v>
      </c>
      <c r="AS40" s="6">
        <f>VLOOKUP(AS43,BF:BK,6,FALSE)</f>
        <v>5</v>
      </c>
      <c r="AY40" s="7"/>
      <c r="BF40" s="10">
        <v>0</v>
      </c>
      <c r="BG40" s="10">
        <v>0</v>
      </c>
      <c r="BH40" s="10">
        <v>0</v>
      </c>
      <c r="BI40" s="10">
        <v>0</v>
      </c>
      <c r="BJ40" s="10">
        <v>0</v>
      </c>
      <c r="BK40" s="34">
        <v>1</v>
      </c>
      <c r="BN40" s="9"/>
      <c r="BO40" s="9"/>
      <c r="BP40" s="9"/>
      <c r="BQ40" s="9"/>
      <c r="BR40" s="9"/>
      <c r="BS40" s="9"/>
      <c r="BT40" s="9"/>
      <c r="BU40" s="9"/>
      <c r="BV40" s="9"/>
      <c r="BW40" s="9"/>
      <c r="BX40" s="9"/>
      <c r="BY40" s="9"/>
      <c r="BZ40" s="9"/>
      <c r="CA40" s="9"/>
      <c r="CB40" s="9"/>
      <c r="CC40" s="9"/>
      <c r="CD40" s="9"/>
      <c r="CE40" s="9"/>
      <c r="CF40" s="9"/>
      <c r="CG40" s="9"/>
      <c r="CH40" s="9"/>
      <c r="CI40" s="9"/>
      <c r="CK40" s="9"/>
      <c r="CL40" s="9"/>
      <c r="CM40" s="9"/>
      <c r="CN40" s="9"/>
      <c r="CO40" s="9"/>
      <c r="CP40" s="9"/>
      <c r="CQ40" s="9"/>
      <c r="CR40" s="9"/>
      <c r="CS40" s="9"/>
      <c r="CT40" s="9"/>
      <c r="CU40" s="9"/>
      <c r="CV40" s="9"/>
      <c r="CW40" s="9"/>
      <c r="CX40" s="9"/>
      <c r="CY40" s="9"/>
      <c r="CZ40" s="9"/>
      <c r="DA40" s="9"/>
      <c r="DB40" s="9"/>
      <c r="DC40" s="9"/>
      <c r="DD40" s="9"/>
      <c r="DE40" s="9"/>
      <c r="DF40" s="9"/>
      <c r="DG40" s="12"/>
      <c r="DL40" s="13">
        <v>1</v>
      </c>
      <c r="DN40" s="13" t="s">
        <v>32</v>
      </c>
      <c r="DO40" s="13" t="s">
        <v>32</v>
      </c>
      <c r="DP40" s="13" t="s">
        <v>32</v>
      </c>
      <c r="DQ40" s="13" t="s">
        <v>32</v>
      </c>
      <c r="DR40" s="13" t="s">
        <v>32</v>
      </c>
      <c r="DS40" s="13" t="s">
        <v>32</v>
      </c>
      <c r="DT40" s="14">
        <v>0</v>
      </c>
      <c r="DU40" s="13" t="s">
        <v>32</v>
      </c>
      <c r="DZ40" s="20"/>
      <c r="EB40" s="24" t="s">
        <v>463</v>
      </c>
      <c r="EC40" s="30" t="s">
        <v>554</v>
      </c>
      <c r="ED40" s="30" t="s">
        <v>548</v>
      </c>
      <c r="EE40" s="24" t="s">
        <v>29</v>
      </c>
      <c r="EF40" s="24" t="s">
        <v>81</v>
      </c>
      <c r="EG40" s="24" t="s">
        <v>4</v>
      </c>
      <c r="EH40" s="24" t="s">
        <v>18</v>
      </c>
      <c r="EI40" s="24" t="s">
        <v>22</v>
      </c>
      <c r="EJ40" s="24" t="s">
        <v>23</v>
      </c>
      <c r="EK40" s="24" t="s">
        <v>24</v>
      </c>
      <c r="EL40" s="24" t="s">
        <v>82</v>
      </c>
      <c r="EM40" s="24" t="s">
        <v>30</v>
      </c>
      <c r="EN40" s="25" t="s">
        <v>21</v>
      </c>
      <c r="EQ40" s="30" t="s">
        <v>555</v>
      </c>
      <c r="ES40" s="24" t="s">
        <v>33</v>
      </c>
      <c r="ET40" s="24" t="s">
        <v>42</v>
      </c>
      <c r="EU40" s="24" t="s">
        <v>48</v>
      </c>
      <c r="EV40" s="24" t="s">
        <v>54</v>
      </c>
      <c r="EW40" s="24" t="s">
        <v>59</v>
      </c>
      <c r="EX40" s="24" t="s">
        <v>71</v>
      </c>
      <c r="EY40" s="24" t="s">
        <v>80</v>
      </c>
      <c r="EZ40" s="24" t="s">
        <v>83</v>
      </c>
      <c r="FA40" s="24" t="s">
        <v>84</v>
      </c>
      <c r="FB40" s="24" t="s">
        <v>85</v>
      </c>
      <c r="FC40" s="24" t="s">
        <v>87</v>
      </c>
      <c r="FD40" s="24" t="s">
        <v>88</v>
      </c>
      <c r="FE40" s="24" t="s">
        <v>89</v>
      </c>
      <c r="FF40" s="24" t="s">
        <v>90</v>
      </c>
      <c r="FG40" s="24" t="s">
        <v>91</v>
      </c>
      <c r="FH40" s="24" t="s">
        <v>92</v>
      </c>
      <c r="FI40" s="24" t="s">
        <v>93</v>
      </c>
      <c r="FJ40" s="24" t="s">
        <v>94</v>
      </c>
      <c r="FK40" s="24" t="s">
        <v>95</v>
      </c>
      <c r="FL40" s="24" t="s">
        <v>96</v>
      </c>
      <c r="FM40" s="24" t="s">
        <v>12</v>
      </c>
      <c r="FN40" s="24" t="s">
        <v>97</v>
      </c>
      <c r="FO40" s="24" t="s">
        <v>98</v>
      </c>
      <c r="FP40" s="24" t="s">
        <v>99</v>
      </c>
      <c r="FQ40" s="24" t="s">
        <v>100</v>
      </c>
      <c r="FR40" s="24" t="s">
        <v>101</v>
      </c>
    </row>
    <row r="41" spans="1:174" ht="15" hidden="1" customHeight="1">
      <c r="AG41" s="35"/>
      <c r="AH41">
        <v>2</v>
      </c>
      <c r="AI41">
        <v>120000</v>
      </c>
      <c r="AJ41">
        <v>1</v>
      </c>
      <c r="AR41" t="s">
        <v>465</v>
      </c>
      <c r="AS41">
        <f>VLOOKUP(AS43,BF:BJ,5,FALSE)</f>
        <v>1</v>
      </c>
      <c r="BE41" s="10" t="s">
        <v>33</v>
      </c>
      <c r="BF41" s="10">
        <v>1</v>
      </c>
      <c r="BG41" s="10">
        <v>50000</v>
      </c>
      <c r="BH41" s="10">
        <v>100000</v>
      </c>
      <c r="BI41" s="10">
        <v>300000</v>
      </c>
      <c r="BJ41" s="10">
        <v>1</v>
      </c>
      <c r="BK41" s="10">
        <v>1</v>
      </c>
      <c r="BP41" s="8">
        <v>1</v>
      </c>
      <c r="BQ41" s="8">
        <v>2</v>
      </c>
      <c r="BR41" s="8">
        <v>3</v>
      </c>
      <c r="BS41" s="8">
        <v>4</v>
      </c>
      <c r="BT41" s="8">
        <v>5</v>
      </c>
      <c r="BU41" s="8">
        <v>6</v>
      </c>
      <c r="BV41" s="8">
        <v>7</v>
      </c>
      <c r="BW41" s="8">
        <v>8</v>
      </c>
      <c r="BX41" s="8">
        <v>9</v>
      </c>
      <c r="BY41" s="8">
        <v>10</v>
      </c>
      <c r="BZ41" s="8">
        <v>11</v>
      </c>
      <c r="CA41" s="8">
        <v>12</v>
      </c>
      <c r="CB41" s="8">
        <v>13</v>
      </c>
      <c r="CC41" s="8">
        <v>14</v>
      </c>
      <c r="CD41" s="8">
        <v>15</v>
      </c>
      <c r="CE41" s="8">
        <v>16</v>
      </c>
      <c r="CM41" s="8">
        <v>1</v>
      </c>
      <c r="CN41" s="8">
        <v>2</v>
      </c>
      <c r="CO41" s="8">
        <v>3</v>
      </c>
      <c r="CP41" s="8">
        <v>4</v>
      </c>
      <c r="CQ41" s="8">
        <v>5</v>
      </c>
      <c r="CR41" s="8">
        <v>6</v>
      </c>
      <c r="CS41" s="8">
        <v>7</v>
      </c>
      <c r="CT41" s="8">
        <v>8</v>
      </c>
      <c r="CU41" s="8">
        <v>9</v>
      </c>
      <c r="CV41" s="8">
        <v>10</v>
      </c>
      <c r="CW41" s="8">
        <v>11</v>
      </c>
      <c r="CX41" s="8">
        <v>12</v>
      </c>
      <c r="CY41" s="8">
        <v>13</v>
      </c>
      <c r="CZ41" s="8">
        <v>14</v>
      </c>
      <c r="DA41" s="8">
        <v>15</v>
      </c>
      <c r="DB41" s="8">
        <v>16</v>
      </c>
      <c r="DH41" s="13" t="s">
        <v>33</v>
      </c>
      <c r="DI41" s="15">
        <f>IF(DH41&lt;&gt;DH40,1,DI40+1)</f>
        <v>1</v>
      </c>
      <c r="DK41" s="15">
        <f t="shared" ref="DK41:DK72" si="17">IF(DH41=$AS$42,DI41,100)</f>
        <v>100</v>
      </c>
      <c r="DL41" s="15">
        <f t="shared" ref="DL41:DL104" si="18">DL40+1</f>
        <v>2</v>
      </c>
      <c r="DM41" s="13" t="s">
        <v>34</v>
      </c>
      <c r="DN41" s="13">
        <v>16</v>
      </c>
      <c r="DO41" s="13">
        <v>6</v>
      </c>
      <c r="DP41" s="13">
        <v>3</v>
      </c>
      <c r="DQ41" s="13">
        <v>3</v>
      </c>
      <c r="DR41" s="13">
        <v>7</v>
      </c>
      <c r="DS41" s="13" t="s">
        <v>35</v>
      </c>
      <c r="DT41" s="14">
        <v>50000</v>
      </c>
      <c r="DU41" s="16" t="s">
        <v>476</v>
      </c>
      <c r="DV41" s="13" t="s">
        <v>492</v>
      </c>
      <c r="DW41" s="16"/>
      <c r="DY41" s="19" t="s">
        <v>466</v>
      </c>
      <c r="DZ41" s="20">
        <v>50000</v>
      </c>
      <c r="EE41" s="24">
        <v>10</v>
      </c>
      <c r="EF41" s="24">
        <v>1</v>
      </c>
      <c r="EG41" s="24" t="s">
        <v>32</v>
      </c>
      <c r="EH41" s="24" t="s">
        <v>32</v>
      </c>
      <c r="EI41" s="24" t="s">
        <v>32</v>
      </c>
      <c r="EJ41" s="24" t="s">
        <v>32</v>
      </c>
      <c r="EK41" s="24" t="s">
        <v>32</v>
      </c>
      <c r="EL41" s="24" t="s">
        <v>32</v>
      </c>
      <c r="EM41" s="24" t="s">
        <v>32</v>
      </c>
      <c r="EN41" s="24" t="s">
        <v>32</v>
      </c>
      <c r="EO41" s="24" t="s">
        <v>32</v>
      </c>
    </row>
    <row r="42" spans="1:174" ht="15" hidden="1" customHeight="1">
      <c r="AG42" s="36"/>
      <c r="AH42">
        <v>3</v>
      </c>
      <c r="AI42">
        <v>140000</v>
      </c>
      <c r="AJ42">
        <v>1</v>
      </c>
      <c r="AR42" s="6" t="s">
        <v>1</v>
      </c>
      <c r="AS42" s="6" t="str">
        <f>Team!B1</f>
        <v>Underworld</v>
      </c>
      <c r="AW42" s="6" t="s">
        <v>3</v>
      </c>
      <c r="AX42" s="6" t="s">
        <v>4</v>
      </c>
      <c r="AY42" s="6" t="s">
        <v>5</v>
      </c>
      <c r="AZ42" s="6" t="s">
        <v>5</v>
      </c>
      <c r="BA42" s="6" t="s">
        <v>4</v>
      </c>
      <c r="BB42" s="6" t="s">
        <v>6</v>
      </c>
      <c r="BC42" s="6" t="s">
        <v>5</v>
      </c>
      <c r="BE42" s="10" t="s">
        <v>42</v>
      </c>
      <c r="BF42" s="10">
        <f t="shared" ref="BF42:BF66" si="19">BF41+1</f>
        <v>2</v>
      </c>
      <c r="BG42" s="10">
        <v>70000</v>
      </c>
      <c r="BH42" s="10">
        <v>100000</v>
      </c>
      <c r="BI42" s="10">
        <v>300000</v>
      </c>
      <c r="BJ42" s="10">
        <v>1</v>
      </c>
      <c r="BK42" s="10">
        <v>3</v>
      </c>
      <c r="BO42" s="43" t="s">
        <v>504</v>
      </c>
      <c r="BP42" s="8">
        <f t="shared" ref="BP42:CE42" ca="1" si="20">OFFSET($S$7,BP41,0)</f>
        <v>1</v>
      </c>
      <c r="BQ42" s="8">
        <f t="shared" ca="1" si="20"/>
        <v>1</v>
      </c>
      <c r="BR42" s="8">
        <f t="shared" ca="1" si="20"/>
        <v>1</v>
      </c>
      <c r="BS42" s="8">
        <f t="shared" ca="1" si="20"/>
        <v>1</v>
      </c>
      <c r="BT42" s="8">
        <f t="shared" ca="1" si="20"/>
        <v>1</v>
      </c>
      <c r="BU42" s="8">
        <f t="shared" ca="1" si="20"/>
        <v>1</v>
      </c>
      <c r="BV42" s="8">
        <f t="shared" ca="1" si="20"/>
        <v>1</v>
      </c>
      <c r="BW42" s="8">
        <f t="shared" ca="1" si="20"/>
        <v>1</v>
      </c>
      <c r="BX42" s="8">
        <f t="shared" ca="1" si="20"/>
        <v>1</v>
      </c>
      <c r="BY42" s="8">
        <f t="shared" ca="1" si="20"/>
        <v>1</v>
      </c>
      <c r="BZ42" s="8">
        <f t="shared" ca="1" si="20"/>
        <v>1</v>
      </c>
      <c r="CA42" s="8">
        <f t="shared" ca="1" si="20"/>
        <v>1</v>
      </c>
      <c r="CB42" s="8">
        <f t="shared" ca="1" si="20"/>
        <v>1</v>
      </c>
      <c r="CC42" s="8">
        <f t="shared" ca="1" si="20"/>
        <v>1</v>
      </c>
      <c r="CD42" s="8">
        <f t="shared" ca="1" si="20"/>
        <v>1</v>
      </c>
      <c r="CE42" s="8">
        <f t="shared" ca="1" si="20"/>
        <v>1</v>
      </c>
      <c r="CL42" s="43" t="s">
        <v>505</v>
      </c>
      <c r="CM42" s="8">
        <f ca="1">BP42</f>
        <v>1</v>
      </c>
      <c r="CN42" s="8">
        <f t="shared" ref="CN42:DB43" ca="1" si="21">BQ42</f>
        <v>1</v>
      </c>
      <c r="CO42" s="8">
        <f t="shared" ca="1" si="21"/>
        <v>1</v>
      </c>
      <c r="CP42" s="8">
        <f t="shared" ca="1" si="21"/>
        <v>1</v>
      </c>
      <c r="CQ42" s="8">
        <f t="shared" ca="1" si="21"/>
        <v>1</v>
      </c>
      <c r="CR42" s="8">
        <f t="shared" ca="1" si="21"/>
        <v>1</v>
      </c>
      <c r="CS42" s="8">
        <f t="shared" ca="1" si="21"/>
        <v>1</v>
      </c>
      <c r="CT42" s="8">
        <f t="shared" ca="1" si="21"/>
        <v>1</v>
      </c>
      <c r="CU42" s="8">
        <f t="shared" ca="1" si="21"/>
        <v>1</v>
      </c>
      <c r="CV42" s="8">
        <f t="shared" ca="1" si="21"/>
        <v>1</v>
      </c>
      <c r="CW42" s="8">
        <f t="shared" ca="1" si="21"/>
        <v>1</v>
      </c>
      <c r="CX42" s="8">
        <f t="shared" ca="1" si="21"/>
        <v>1</v>
      </c>
      <c r="CY42" s="8">
        <f t="shared" ca="1" si="21"/>
        <v>1</v>
      </c>
      <c r="CZ42" s="8">
        <f t="shared" ca="1" si="21"/>
        <v>1</v>
      </c>
      <c r="DA42" s="8">
        <f t="shared" ca="1" si="21"/>
        <v>1</v>
      </c>
      <c r="DB42" s="8">
        <f t="shared" ca="1" si="21"/>
        <v>1</v>
      </c>
      <c r="DH42" s="13" t="s">
        <v>33</v>
      </c>
      <c r="DI42" s="15">
        <f t="shared" ref="DI42:DI105" si="22">IF(DH42&lt;&gt;DH41,1,DI41+1)</f>
        <v>2</v>
      </c>
      <c r="DK42" s="15">
        <f t="shared" si="17"/>
        <v>100</v>
      </c>
      <c r="DL42" s="15">
        <f t="shared" si="18"/>
        <v>3</v>
      </c>
      <c r="DM42" s="13" t="s">
        <v>36</v>
      </c>
      <c r="DN42" s="13">
        <v>2</v>
      </c>
      <c r="DO42" s="13">
        <v>6</v>
      </c>
      <c r="DP42" s="13">
        <v>3</v>
      </c>
      <c r="DQ42" s="13">
        <v>3</v>
      </c>
      <c r="DR42" s="13">
        <v>7</v>
      </c>
      <c r="DS42" s="13" t="s">
        <v>37</v>
      </c>
      <c r="DT42" s="14">
        <v>70000</v>
      </c>
      <c r="DU42" s="16" t="s">
        <v>477</v>
      </c>
      <c r="DV42" s="13" t="s">
        <v>493</v>
      </c>
      <c r="DW42" s="16"/>
      <c r="DY42" s="19" t="s">
        <v>467</v>
      </c>
      <c r="DZ42" s="20">
        <v>100000</v>
      </c>
      <c r="EB42" s="24">
        <f t="shared" ref="EB42:EB73" si="23">ED42*EQ42</f>
        <v>0</v>
      </c>
      <c r="ED42" s="30">
        <f t="array" ref="ED42">SUM($ES$39:$FR$39*ES42:FR42)</f>
        <v>0</v>
      </c>
      <c r="EE42" s="24">
        <f>IF(EB42=0,0,MAX($EE$41:EE41)+1)</f>
        <v>0</v>
      </c>
      <c r="EF42" s="24">
        <f t="shared" ref="EF42:EF73" si="24">EF41+1</f>
        <v>2</v>
      </c>
      <c r="EG42" s="27" t="s">
        <v>391</v>
      </c>
      <c r="EH42" s="24">
        <v>1</v>
      </c>
      <c r="EI42" s="27">
        <v>6</v>
      </c>
      <c r="EJ42" s="27">
        <v>3</v>
      </c>
      <c r="EK42" s="27">
        <v>4</v>
      </c>
      <c r="EL42" s="27">
        <v>8</v>
      </c>
      <c r="EM42" s="27" t="s">
        <v>392</v>
      </c>
      <c r="EN42" s="25">
        <v>160000</v>
      </c>
      <c r="EQ42" s="30">
        <v>1</v>
      </c>
      <c r="EX42" s="27">
        <v>1</v>
      </c>
      <c r="EZ42" s="27">
        <v>1</v>
      </c>
      <c r="FC42" s="27">
        <v>1</v>
      </c>
    </row>
    <row r="43" spans="1:174" ht="15" hidden="1" customHeight="1">
      <c r="AG43" s="35"/>
      <c r="AH43">
        <v>4</v>
      </c>
      <c r="AI43">
        <v>170000</v>
      </c>
      <c r="AJ43">
        <v>2</v>
      </c>
      <c r="AR43" s="6" t="s">
        <v>2</v>
      </c>
      <c r="AS43" s="7">
        <f>IF(ISERROR(VLOOKUP(AS42,BE41:BF66,2,0)),0,VLOOKUP(AS42,BE41:BF66,2,0))</f>
        <v>24</v>
      </c>
      <c r="BE43" s="10" t="s">
        <v>48</v>
      </c>
      <c r="BF43" s="10">
        <f t="shared" si="19"/>
        <v>3</v>
      </c>
      <c r="BG43" s="10">
        <v>60000</v>
      </c>
      <c r="BH43" s="10">
        <v>100000</v>
      </c>
      <c r="BI43" s="10">
        <v>300000</v>
      </c>
      <c r="BJ43" s="10">
        <v>1</v>
      </c>
      <c r="BK43" s="10">
        <v>3</v>
      </c>
      <c r="BO43" s="43" t="s">
        <v>507</v>
      </c>
      <c r="BP43" s="8" t="str">
        <f t="shared" ref="BP43:CE43" ca="1" si="25">OFFSET($R$7,BP41,0)</f>
        <v>Stars</v>
      </c>
      <c r="BQ43" s="8" t="str">
        <f t="shared" ca="1" si="25"/>
        <v>Stars</v>
      </c>
      <c r="BR43" s="8" t="str">
        <f t="shared" ca="1" si="25"/>
        <v>Stars</v>
      </c>
      <c r="BS43" s="8" t="str">
        <f t="shared" ca="1" si="25"/>
        <v>Stars</v>
      </c>
      <c r="BT43" s="8" t="str">
        <f t="shared" ca="1" si="25"/>
        <v>Stars</v>
      </c>
      <c r="BU43" s="8" t="str">
        <f t="shared" ca="1" si="25"/>
        <v>Stars</v>
      </c>
      <c r="BV43" s="8" t="str">
        <f t="shared" ca="1" si="25"/>
        <v>Stars</v>
      </c>
      <c r="BW43" s="8" t="str">
        <f t="shared" ca="1" si="25"/>
        <v>Stars</v>
      </c>
      <c r="BX43" s="8" t="str">
        <f t="shared" ca="1" si="25"/>
        <v>Stars</v>
      </c>
      <c r="BY43" s="8" t="str">
        <f t="shared" ca="1" si="25"/>
        <v>Stars</v>
      </c>
      <c r="BZ43" s="8" t="str">
        <f t="shared" ca="1" si="25"/>
        <v>Stars</v>
      </c>
      <c r="CA43" s="8" t="str">
        <f t="shared" ca="1" si="25"/>
        <v>Stars</v>
      </c>
      <c r="CB43" s="8" t="str">
        <f t="shared" ca="1" si="25"/>
        <v>Stars</v>
      </c>
      <c r="CC43" s="8" t="str">
        <f t="shared" ca="1" si="25"/>
        <v>Stars</v>
      </c>
      <c r="CD43" s="8" t="str">
        <f t="shared" ca="1" si="25"/>
        <v>Stars</v>
      </c>
      <c r="CE43" s="8" t="str">
        <f t="shared" ca="1" si="25"/>
        <v>Stars</v>
      </c>
      <c r="CL43" s="43" t="s">
        <v>507</v>
      </c>
      <c r="CM43" s="8" t="str">
        <f ca="1">BP43</f>
        <v>Stars</v>
      </c>
      <c r="CN43" s="8" t="str">
        <f t="shared" ca="1" si="21"/>
        <v>Stars</v>
      </c>
      <c r="CO43" s="8" t="str">
        <f t="shared" ca="1" si="21"/>
        <v>Stars</v>
      </c>
      <c r="CP43" s="8" t="str">
        <f t="shared" ca="1" si="21"/>
        <v>Stars</v>
      </c>
      <c r="CQ43" s="8" t="str">
        <f t="shared" ca="1" si="21"/>
        <v>Stars</v>
      </c>
      <c r="CR43" s="8" t="str">
        <f t="shared" ca="1" si="21"/>
        <v>Stars</v>
      </c>
      <c r="CS43" s="8" t="str">
        <f t="shared" ca="1" si="21"/>
        <v>Stars</v>
      </c>
      <c r="CT43" s="8" t="str">
        <f t="shared" ca="1" si="21"/>
        <v>Stars</v>
      </c>
      <c r="CU43" s="8" t="str">
        <f t="shared" ca="1" si="21"/>
        <v>Stars</v>
      </c>
      <c r="CV43" s="8" t="str">
        <f t="shared" ca="1" si="21"/>
        <v>Stars</v>
      </c>
      <c r="CW43" s="8" t="str">
        <f t="shared" ca="1" si="21"/>
        <v>Stars</v>
      </c>
      <c r="CX43" s="8" t="str">
        <f t="shared" ca="1" si="21"/>
        <v>Stars</v>
      </c>
      <c r="CY43" s="8" t="str">
        <f t="shared" ca="1" si="21"/>
        <v>Stars</v>
      </c>
      <c r="CZ43" s="8" t="str">
        <f t="shared" ca="1" si="21"/>
        <v>Stars</v>
      </c>
      <c r="DA43" s="8" t="str">
        <f t="shared" ca="1" si="21"/>
        <v>Stars</v>
      </c>
      <c r="DB43" s="8" t="str">
        <f t="shared" ca="1" si="21"/>
        <v>Stars</v>
      </c>
      <c r="DH43" s="13" t="s">
        <v>33</v>
      </c>
      <c r="DI43" s="15">
        <f t="shared" si="22"/>
        <v>3</v>
      </c>
      <c r="DK43" s="15">
        <f t="shared" si="17"/>
        <v>100</v>
      </c>
      <c r="DL43" s="15">
        <f t="shared" si="18"/>
        <v>4</v>
      </c>
      <c r="DM43" s="13" t="s">
        <v>38</v>
      </c>
      <c r="DN43" s="13">
        <v>2</v>
      </c>
      <c r="DO43" s="13">
        <v>6</v>
      </c>
      <c r="DP43" s="13">
        <v>3</v>
      </c>
      <c r="DQ43" s="13">
        <v>3</v>
      </c>
      <c r="DR43" s="13">
        <v>7</v>
      </c>
      <c r="DS43" s="13" t="s">
        <v>39</v>
      </c>
      <c r="DT43" s="14">
        <v>70000</v>
      </c>
      <c r="DU43" s="16" t="s">
        <v>478</v>
      </c>
      <c r="DV43" s="13" t="s">
        <v>494</v>
      </c>
      <c r="DW43" s="16"/>
      <c r="DY43" s="19" t="s">
        <v>230</v>
      </c>
      <c r="DZ43" s="21">
        <f>VLOOKUP(AS43,BF:BI,3,FALSE)</f>
        <v>100000</v>
      </c>
      <c r="EB43" s="30">
        <f t="shared" si="23"/>
        <v>0</v>
      </c>
      <c r="ED43" s="30">
        <f t="array" ref="ED43">SUM($ES$39:$FR$39*ES43:FR43)</f>
        <v>0</v>
      </c>
      <c r="EE43" s="24">
        <f>IF(EB43=0,0,MAX($EE$41:EE42)+1)</f>
        <v>0</v>
      </c>
      <c r="EF43" s="24">
        <f t="shared" si="24"/>
        <v>3</v>
      </c>
      <c r="EG43" s="24" t="s">
        <v>125</v>
      </c>
      <c r="EH43" s="24">
        <v>1</v>
      </c>
      <c r="EI43" s="24">
        <v>6</v>
      </c>
      <c r="EJ43" s="24">
        <v>3</v>
      </c>
      <c r="EK43" s="24">
        <v>3</v>
      </c>
      <c r="EL43" s="24">
        <v>8</v>
      </c>
      <c r="EM43" s="24" t="s">
        <v>126</v>
      </c>
      <c r="EN43" s="25">
        <v>60000</v>
      </c>
      <c r="EQ43" s="30">
        <v>1</v>
      </c>
      <c r="EY43" s="24">
        <v>1</v>
      </c>
    </row>
    <row r="44" spans="1:174" ht="15" hidden="1" customHeight="1">
      <c r="AG44" s="36"/>
      <c r="AH44">
        <v>5</v>
      </c>
      <c r="AI44">
        <v>200000</v>
      </c>
      <c r="AJ44">
        <v>2</v>
      </c>
      <c r="AR44" s="38"/>
      <c r="AS44" s="39"/>
      <c r="AW44" s="7">
        <f>IF(ISNA(AX44),0,MAX($AW$42:AW42)+1)</f>
        <v>1</v>
      </c>
      <c r="AX44" s="6" t="str">
        <f t="shared" ref="AX44:AX53" si="26">VLOOKUP(AZ44,DK:DM,3,0)</f>
        <v>Underworld Goblin</v>
      </c>
      <c r="AY44" s="6">
        <v>1</v>
      </c>
      <c r="AZ44" s="6">
        <v>1</v>
      </c>
      <c r="BA44" s="6" t="str">
        <f t="shared" ref="BA44:BA68" si="27">VLOOKUP(AZ44,$AW$44:$AX$69,2,0)</f>
        <v>Underworld Goblin</v>
      </c>
      <c r="BB44" s="6" t="str">
        <f t="shared" ref="BB44:BB68" si="28">IF(ISNA(BA44),"",BA44)</f>
        <v>Underworld Goblin</v>
      </c>
      <c r="BC44" s="6">
        <v>1</v>
      </c>
      <c r="BE44" s="10" t="s">
        <v>54</v>
      </c>
      <c r="BF44" s="10">
        <f t="shared" si="19"/>
        <v>4</v>
      </c>
      <c r="BG44" s="10">
        <v>70000</v>
      </c>
      <c r="BH44" s="10">
        <v>100000</v>
      </c>
      <c r="BI44" s="10">
        <v>300000</v>
      </c>
      <c r="BJ44" s="10">
        <v>1</v>
      </c>
      <c r="BK44" s="10">
        <v>2</v>
      </c>
      <c r="BO44" s="43" t="s">
        <v>31</v>
      </c>
      <c r="BP44" s="8" t="str">
        <f t="shared" ref="BP44:CE44" ca="1" si="29">IF(BP43="Players",VLOOKUP(BP42,$DL:$DU,10,FALSE),"")</f>
        <v/>
      </c>
      <c r="BQ44" s="8" t="str">
        <f t="shared" ca="1" si="29"/>
        <v/>
      </c>
      <c r="BR44" s="8" t="str">
        <f t="shared" ca="1" si="29"/>
        <v/>
      </c>
      <c r="BS44" s="8" t="str">
        <f t="shared" ca="1" si="29"/>
        <v/>
      </c>
      <c r="BT44" s="8" t="str">
        <f t="shared" ca="1" si="29"/>
        <v/>
      </c>
      <c r="BU44" s="8" t="str">
        <f t="shared" ca="1" si="29"/>
        <v/>
      </c>
      <c r="BV44" s="8" t="str">
        <f t="shared" ca="1" si="29"/>
        <v/>
      </c>
      <c r="BW44" s="8" t="str">
        <f t="shared" ca="1" si="29"/>
        <v/>
      </c>
      <c r="BX44" s="8" t="str">
        <f t="shared" ca="1" si="29"/>
        <v/>
      </c>
      <c r="BY44" s="8" t="str">
        <f t="shared" ca="1" si="29"/>
        <v/>
      </c>
      <c r="BZ44" s="8" t="str">
        <f t="shared" ca="1" si="29"/>
        <v/>
      </c>
      <c r="CA44" s="8" t="str">
        <f t="shared" ca="1" si="29"/>
        <v/>
      </c>
      <c r="CB44" s="8" t="str">
        <f t="shared" ca="1" si="29"/>
        <v/>
      </c>
      <c r="CC44" s="8" t="str">
        <f t="shared" ca="1" si="29"/>
        <v/>
      </c>
      <c r="CD44" s="8" t="str">
        <f t="shared" ca="1" si="29"/>
        <v/>
      </c>
      <c r="CE44" s="8" t="str">
        <f t="shared" ca="1" si="29"/>
        <v/>
      </c>
      <c r="CL44" s="43" t="s">
        <v>472</v>
      </c>
      <c r="CM44" s="8" t="str">
        <f t="shared" ref="CM44:DB44" ca="1" si="30">IF(CM43="Players",VLOOKUP(BP42,$DL:$DV,11,FALSE),"")</f>
        <v/>
      </c>
      <c r="CN44" s="8" t="str">
        <f t="shared" ca="1" si="30"/>
        <v/>
      </c>
      <c r="CO44" s="8" t="str">
        <f t="shared" ca="1" si="30"/>
        <v/>
      </c>
      <c r="CP44" s="8" t="str">
        <f t="shared" ca="1" si="30"/>
        <v/>
      </c>
      <c r="CQ44" s="8" t="str">
        <f t="shared" ca="1" si="30"/>
        <v/>
      </c>
      <c r="CR44" s="8" t="str">
        <f t="shared" ca="1" si="30"/>
        <v/>
      </c>
      <c r="CS44" s="8" t="str">
        <f t="shared" ca="1" si="30"/>
        <v/>
      </c>
      <c r="CT44" s="8" t="str">
        <f t="shared" ca="1" si="30"/>
        <v/>
      </c>
      <c r="CU44" s="8" t="str">
        <f t="shared" ca="1" si="30"/>
        <v/>
      </c>
      <c r="CV44" s="8" t="str">
        <f t="shared" ca="1" si="30"/>
        <v/>
      </c>
      <c r="CW44" s="8" t="str">
        <f t="shared" ca="1" si="30"/>
        <v/>
      </c>
      <c r="CX44" s="8" t="str">
        <f t="shared" ca="1" si="30"/>
        <v/>
      </c>
      <c r="CY44" s="8" t="str">
        <f t="shared" ca="1" si="30"/>
        <v/>
      </c>
      <c r="CZ44" s="8" t="str">
        <f t="shared" ca="1" si="30"/>
        <v/>
      </c>
      <c r="DA44" s="8" t="str">
        <f t="shared" ca="1" si="30"/>
        <v/>
      </c>
      <c r="DB44" s="8" t="str">
        <f t="shared" ca="1" si="30"/>
        <v/>
      </c>
      <c r="DH44" s="13" t="s">
        <v>33</v>
      </c>
      <c r="DI44" s="15">
        <f t="shared" si="22"/>
        <v>4</v>
      </c>
      <c r="DK44" s="15">
        <f t="shared" si="17"/>
        <v>100</v>
      </c>
      <c r="DL44" s="15">
        <f t="shared" si="18"/>
        <v>5</v>
      </c>
      <c r="DM44" s="13" t="s">
        <v>40</v>
      </c>
      <c r="DN44" s="13">
        <v>4</v>
      </c>
      <c r="DO44" s="13">
        <v>6</v>
      </c>
      <c r="DP44" s="13">
        <v>3</v>
      </c>
      <c r="DQ44" s="13">
        <v>3</v>
      </c>
      <c r="DR44" s="13">
        <v>7</v>
      </c>
      <c r="DS44" s="13" t="s">
        <v>41</v>
      </c>
      <c r="DT44" s="14">
        <v>90000</v>
      </c>
      <c r="DU44" s="16" t="s">
        <v>479</v>
      </c>
      <c r="DV44" s="13" t="s">
        <v>495</v>
      </c>
      <c r="DW44" s="16"/>
      <c r="DY44" s="19" t="s">
        <v>233</v>
      </c>
      <c r="DZ44" s="21">
        <f>DZ43*2</f>
        <v>200000</v>
      </c>
      <c r="EB44" s="30">
        <f t="shared" si="23"/>
        <v>0</v>
      </c>
      <c r="ED44" s="30">
        <f t="array" ref="ED44">SUM($ES$39:$FR$39*ES44:FR44)</f>
        <v>0</v>
      </c>
      <c r="EE44" s="24">
        <f>IF(EB44=0,0,MAX($EE$41:EE43)+1)</f>
        <v>0</v>
      </c>
      <c r="EF44" s="24">
        <f t="shared" si="24"/>
        <v>4</v>
      </c>
      <c r="EG44" s="24" t="s">
        <v>138</v>
      </c>
      <c r="EH44" s="24">
        <v>1</v>
      </c>
      <c r="EI44" s="24">
        <v>6</v>
      </c>
      <c r="EJ44" s="24">
        <v>5</v>
      </c>
      <c r="EK44" s="24">
        <v>2</v>
      </c>
      <c r="EL44" s="24">
        <v>9</v>
      </c>
      <c r="EM44" s="30" t="s">
        <v>139</v>
      </c>
      <c r="EN44" s="25">
        <v>290000</v>
      </c>
      <c r="EQ44" s="30">
        <v>0</v>
      </c>
      <c r="ES44" s="24">
        <v>1</v>
      </c>
      <c r="FB44" s="24">
        <v>1</v>
      </c>
      <c r="FK44" s="24">
        <v>1</v>
      </c>
    </row>
    <row r="45" spans="1:174" ht="15" hidden="1" customHeight="1">
      <c r="AG45" s="35"/>
      <c r="AH45">
        <v>6</v>
      </c>
      <c r="AI45">
        <v>230000</v>
      </c>
      <c r="AJ45">
        <v>2</v>
      </c>
      <c r="AR45" s="37" t="s">
        <v>134</v>
      </c>
      <c r="AS45">
        <f>COUNTIFS(R8:R23,"Players",D8:D23,"Core")</f>
        <v>0</v>
      </c>
      <c r="AW45" s="7">
        <f>IF(ISNA(AX45),0,MAX($AW$42:AW44)+1)</f>
        <v>2</v>
      </c>
      <c r="AX45" s="6" t="str">
        <f t="shared" si="26"/>
        <v>Skaven Lineman</v>
      </c>
      <c r="AY45" s="6">
        <v>2</v>
      </c>
      <c r="AZ45" s="6">
        <v>2</v>
      </c>
      <c r="BA45" s="6" t="str">
        <f t="shared" si="27"/>
        <v>Skaven Lineman</v>
      </c>
      <c r="BB45" s="6" t="str">
        <f t="shared" si="28"/>
        <v>Skaven Lineman</v>
      </c>
      <c r="BC45" s="6">
        <v>2</v>
      </c>
      <c r="BE45" s="10" t="s">
        <v>59</v>
      </c>
      <c r="BF45" s="10">
        <f t="shared" si="19"/>
        <v>5</v>
      </c>
      <c r="BG45" s="10">
        <v>70000</v>
      </c>
      <c r="BH45" s="10">
        <v>100000</v>
      </c>
      <c r="BI45" s="10">
        <v>300000</v>
      </c>
      <c r="BJ45" s="10">
        <v>1</v>
      </c>
      <c r="BK45" s="10">
        <v>4</v>
      </c>
      <c r="DH45" s="15" t="s">
        <v>42</v>
      </c>
      <c r="DI45" s="15">
        <f t="shared" si="22"/>
        <v>1</v>
      </c>
      <c r="DK45" s="15">
        <f t="shared" si="17"/>
        <v>100</v>
      </c>
      <c r="DL45" s="15">
        <f t="shared" si="18"/>
        <v>6</v>
      </c>
      <c r="DM45" s="15" t="s">
        <v>43</v>
      </c>
      <c r="DN45" s="15">
        <v>16</v>
      </c>
      <c r="DO45" s="15">
        <v>6</v>
      </c>
      <c r="DP45" s="15">
        <v>3</v>
      </c>
      <c r="DQ45" s="15">
        <v>2</v>
      </c>
      <c r="DR45" s="15">
        <v>7</v>
      </c>
      <c r="DS45" s="15" t="s">
        <v>44</v>
      </c>
      <c r="DT45" s="14">
        <v>40000</v>
      </c>
      <c r="DU45" s="16" t="s">
        <v>476</v>
      </c>
      <c r="DV45" s="13" t="s">
        <v>492</v>
      </c>
      <c r="DW45" s="16"/>
      <c r="DY45" s="19" t="s">
        <v>234</v>
      </c>
      <c r="DZ45" s="21">
        <f>DZ43*3</f>
        <v>300000</v>
      </c>
      <c r="EB45" s="30">
        <f t="shared" si="23"/>
        <v>0</v>
      </c>
      <c r="ED45" s="30">
        <f t="array" ref="ED45">SUM($ES$39:$FR$39*ES45:FR45)</f>
        <v>0</v>
      </c>
      <c r="EE45" s="24">
        <f>IF(EB45=0,0,MAX($EE$41:EE44)+1)</f>
        <v>0</v>
      </c>
      <c r="EF45" s="24">
        <f t="shared" si="24"/>
        <v>5</v>
      </c>
      <c r="EG45" s="24" t="s">
        <v>444</v>
      </c>
      <c r="EH45" s="27">
        <v>1</v>
      </c>
      <c r="EI45" s="27">
        <v>4</v>
      </c>
      <c r="EJ45" s="27">
        <v>3</v>
      </c>
      <c r="EK45" s="27">
        <v>2</v>
      </c>
      <c r="EL45" s="27">
        <v>8</v>
      </c>
      <c r="EM45" s="27" t="s">
        <v>445</v>
      </c>
      <c r="EN45" s="31">
        <v>120000</v>
      </c>
      <c r="EQ45" s="30">
        <v>1</v>
      </c>
      <c r="FB45" s="32">
        <v>1</v>
      </c>
      <c r="FK45" s="32">
        <v>1</v>
      </c>
    </row>
    <row r="46" spans="1:174" ht="15" hidden="1" customHeight="1">
      <c r="AG46" s="36"/>
      <c r="AR46" s="38"/>
      <c r="AW46" s="7">
        <f>IF(ISNA(AX46),0,MAX($AW$42:AW45)+1)</f>
        <v>3</v>
      </c>
      <c r="AX46" s="6" t="str">
        <f t="shared" si="26"/>
        <v>Skaven Thrower</v>
      </c>
      <c r="AY46" s="6">
        <v>3</v>
      </c>
      <c r="AZ46" s="6">
        <v>3</v>
      </c>
      <c r="BA46" s="6" t="str">
        <f t="shared" si="27"/>
        <v>Skaven Thrower</v>
      </c>
      <c r="BB46" s="6" t="str">
        <f t="shared" si="28"/>
        <v>Skaven Thrower</v>
      </c>
      <c r="BC46" s="6">
        <v>3</v>
      </c>
      <c r="BE46" s="10" t="s">
        <v>71</v>
      </c>
      <c r="BF46" s="10">
        <f t="shared" si="19"/>
        <v>6</v>
      </c>
      <c r="BG46" s="10">
        <v>50000</v>
      </c>
      <c r="BH46" s="10">
        <v>100000</v>
      </c>
      <c r="BI46" s="10">
        <v>300000</v>
      </c>
      <c r="BJ46" s="10">
        <v>1</v>
      </c>
      <c r="BK46" s="10">
        <v>1</v>
      </c>
      <c r="BM46" s="8" t="s">
        <v>77</v>
      </c>
      <c r="BN46" s="8" t="s">
        <v>256</v>
      </c>
      <c r="BP46" s="8">
        <f ca="1">IF(ISNUMBER(SEARCH($BN46,BP$44)),MAX(BP$45:BP45)+1,0)</f>
        <v>0</v>
      </c>
      <c r="BQ46" s="8">
        <f ca="1">IF(ISNUMBER(SEARCH($BN46,BQ$44)),MAX(BQ$45:BQ45)+1,0)</f>
        <v>0</v>
      </c>
      <c r="BR46" s="8">
        <f ca="1">IF(ISNUMBER(SEARCH($BN46,BR$44)),MAX(BR$45:BR45)+1,0)</f>
        <v>0</v>
      </c>
      <c r="BS46" s="8">
        <f ca="1">IF(ISNUMBER(SEARCH($BN46,BS$44)),MAX(BS$45:BS45)+1,0)</f>
        <v>0</v>
      </c>
      <c r="BT46" s="8">
        <f ca="1">IF(ISNUMBER(SEARCH($BN46,BT$44)),MAX(BT$45:BT45)+1,0)</f>
        <v>0</v>
      </c>
      <c r="BU46" s="8">
        <f ca="1">IF(ISNUMBER(SEARCH($BN46,BU$44)),MAX(BU$45:BU45)+1,0)</f>
        <v>0</v>
      </c>
      <c r="BV46" s="8">
        <f ca="1">IF(ISNUMBER(SEARCH($BN46,BV$44)),MAX(BV$45:BV45)+1,0)</f>
        <v>0</v>
      </c>
      <c r="BW46" s="8">
        <f ca="1">IF(ISNUMBER(SEARCH($BN46,BW$44)),MAX(BW$45:BW45)+1,0)</f>
        <v>0</v>
      </c>
      <c r="BX46" s="8">
        <f ca="1">IF(ISNUMBER(SEARCH($BN46,BX$44)),MAX(BX$45:BX45)+1,0)</f>
        <v>0</v>
      </c>
      <c r="BY46" s="8">
        <f ca="1">IF(ISNUMBER(SEARCH($BN46,BY$44)),MAX(BY$45:BY45)+1,0)</f>
        <v>0</v>
      </c>
      <c r="BZ46" s="8">
        <f ca="1">IF(ISNUMBER(SEARCH($BN46,BZ$44)),MAX(BZ$45:BZ45)+1,0)</f>
        <v>0</v>
      </c>
      <c r="CA46" s="8">
        <f ca="1">IF(ISNUMBER(SEARCH($BN46,CA$44)),MAX(CA$45:CA45)+1,0)</f>
        <v>0</v>
      </c>
      <c r="CB46" s="8">
        <f ca="1">IF(ISNUMBER(SEARCH($BN46,CB$44)),MAX(CB$45:CB45)+1,0)</f>
        <v>0</v>
      </c>
      <c r="CC46" s="8">
        <f ca="1">IF(ISNUMBER(SEARCH($BN46,CC$44)),MAX(CC$45:CC45)+1,0)</f>
        <v>0</v>
      </c>
      <c r="CD46" s="8">
        <f ca="1">IF(ISNUMBER(SEARCH($BN46,CD$44)),MAX(CD$45:CD45)+1,0)</f>
        <v>0</v>
      </c>
      <c r="CE46" s="8">
        <f ca="1">IF(ISNUMBER(SEARCH($BN46,CE$44)),MAX(CE$45:CE45)+1,0)</f>
        <v>0</v>
      </c>
      <c r="CG46" s="8" t="s">
        <v>77</v>
      </c>
      <c r="CJ46" s="8" t="s">
        <v>77</v>
      </c>
      <c r="CK46" s="8" t="s">
        <v>256</v>
      </c>
      <c r="CM46" s="8">
        <f ca="1">IF(ISNUMBER(SEARCH($BN46,CM$44)),MAX(CM$45:CM45)+1,0)</f>
        <v>0</v>
      </c>
      <c r="CN46" s="8">
        <f ca="1">IF(ISNUMBER(SEARCH($BN46,CN$44)),MAX(CN$45:CN45)+1,0)</f>
        <v>0</v>
      </c>
      <c r="CO46" s="8">
        <f ca="1">IF(ISNUMBER(SEARCH($BN46,CO$44)),MAX(CO$45:CO45)+1,0)</f>
        <v>0</v>
      </c>
      <c r="CP46" s="8">
        <f ca="1">IF(ISNUMBER(SEARCH($BN46,CP$44)),MAX(CP$45:CP45)+1,0)</f>
        <v>0</v>
      </c>
      <c r="CQ46" s="8">
        <f ca="1">IF(ISNUMBER(SEARCH($BN46,CQ$44)),MAX(CQ$45:CQ45)+1,0)</f>
        <v>0</v>
      </c>
      <c r="CR46" s="8">
        <f ca="1">IF(ISNUMBER(SEARCH($BN46,CR$44)),MAX(CR$45:CR45)+1,0)</f>
        <v>0</v>
      </c>
      <c r="CS46" s="8">
        <f ca="1">IF(ISNUMBER(SEARCH($BN46,CS$44)),MAX(CS$45:CS45)+1,0)</f>
        <v>0</v>
      </c>
      <c r="CT46" s="8">
        <f ca="1">IF(ISNUMBER(SEARCH($BN46,CT$44)),MAX(CT$45:CT45)+1,0)</f>
        <v>0</v>
      </c>
      <c r="CU46" s="8">
        <f ca="1">IF(ISNUMBER(SEARCH($BN46,CU$44)),MAX(CU$45:CU45)+1,0)</f>
        <v>0</v>
      </c>
      <c r="CV46" s="8">
        <f ca="1">IF(ISNUMBER(SEARCH($BN46,CV$44)),MAX(CV$45:CV45)+1,0)</f>
        <v>0</v>
      </c>
      <c r="CW46" s="8">
        <f ca="1">IF(ISNUMBER(SEARCH($BN46,CW$44)),MAX(CW$45:CW45)+1,0)</f>
        <v>0</v>
      </c>
      <c r="CX46" s="8">
        <f ca="1">IF(ISNUMBER(SEARCH($BN46,CX$44)),MAX(CX$45:CX45)+1,0)</f>
        <v>0</v>
      </c>
      <c r="CY46" s="8">
        <f ca="1">IF(ISNUMBER(SEARCH($BN46,CY$44)),MAX(CY$45:CY45)+1,0)</f>
        <v>0</v>
      </c>
      <c r="CZ46" s="8">
        <f ca="1">IF(ISNUMBER(SEARCH($BN46,CZ$44)),MAX(CZ$45:CZ45)+1,0)</f>
        <v>0</v>
      </c>
      <c r="DA46" s="8">
        <f ca="1">IF(ISNUMBER(SEARCH($BN46,DA$44)),MAX(DA$45:DA45)+1,0)</f>
        <v>0</v>
      </c>
      <c r="DB46" s="8">
        <f ca="1">IF(ISNUMBER(SEARCH($BN46,DB$44)),MAX(DB$45:DB45)+1,0)</f>
        <v>0</v>
      </c>
      <c r="DD46" s="8" t="s">
        <v>77</v>
      </c>
      <c r="DH46" s="15" t="s">
        <v>42</v>
      </c>
      <c r="DI46" s="15">
        <f t="shared" si="22"/>
        <v>2</v>
      </c>
      <c r="DK46" s="15">
        <f t="shared" si="17"/>
        <v>100</v>
      </c>
      <c r="DL46" s="15">
        <f t="shared" si="18"/>
        <v>7</v>
      </c>
      <c r="DM46" s="15" t="s">
        <v>45</v>
      </c>
      <c r="DN46" s="15">
        <v>4</v>
      </c>
      <c r="DO46" s="15">
        <v>6</v>
      </c>
      <c r="DP46" s="15">
        <v>3</v>
      </c>
      <c r="DQ46" s="15">
        <v>3</v>
      </c>
      <c r="DR46" s="15">
        <v>8</v>
      </c>
      <c r="DS46" s="15" t="s">
        <v>46</v>
      </c>
      <c r="DT46" s="14">
        <v>70000</v>
      </c>
      <c r="DU46" s="16" t="s">
        <v>479</v>
      </c>
      <c r="DV46" s="13" t="s">
        <v>495</v>
      </c>
      <c r="DW46" s="16"/>
      <c r="DY46" s="19" t="s">
        <v>235</v>
      </c>
      <c r="DZ46" s="21">
        <f>VLOOKUP(AS43,BF:BI,4,FALSE)</f>
        <v>300000</v>
      </c>
      <c r="EB46" s="30">
        <f t="shared" si="23"/>
        <v>0</v>
      </c>
      <c r="ED46" s="30">
        <f t="array" ref="ED46">SUM($ES$39:$FR$39*ES46:FR46)</f>
        <v>0</v>
      </c>
      <c r="EE46" s="24">
        <f>IF(EB46=0,0,MAX($EE$41:EE45)+1)</f>
        <v>0</v>
      </c>
      <c r="EF46" s="24">
        <f t="shared" si="24"/>
        <v>6</v>
      </c>
      <c r="EG46" s="27" t="s">
        <v>422</v>
      </c>
      <c r="EH46" s="24">
        <v>1</v>
      </c>
      <c r="EI46" s="27">
        <v>4</v>
      </c>
      <c r="EJ46" s="27">
        <v>5</v>
      </c>
      <c r="EK46" s="27">
        <v>2</v>
      </c>
      <c r="EL46" s="27">
        <v>9</v>
      </c>
      <c r="EM46" s="27" t="s">
        <v>423</v>
      </c>
      <c r="EN46" s="28">
        <v>180000</v>
      </c>
      <c r="EQ46" s="30">
        <v>1</v>
      </c>
      <c r="EU46" s="27">
        <v>1</v>
      </c>
      <c r="FJ46" s="27">
        <v>1</v>
      </c>
      <c r="FR46" s="27">
        <v>1</v>
      </c>
    </row>
    <row r="47" spans="1:174" ht="15" hidden="1" customHeight="1">
      <c r="AG47" s="35"/>
      <c r="AR47" s="37" t="s">
        <v>519</v>
      </c>
      <c r="AW47" s="7">
        <f>IF(ISNA(AX47),0,MAX($AW$42:AW46)+1)</f>
        <v>4</v>
      </c>
      <c r="AX47" s="6" t="str">
        <f t="shared" si="26"/>
        <v>Skaven Blitzer</v>
      </c>
      <c r="AY47" s="6">
        <v>4</v>
      </c>
      <c r="AZ47" s="6">
        <v>4</v>
      </c>
      <c r="BA47" s="6" t="str">
        <f t="shared" si="27"/>
        <v>Skaven Blitzer</v>
      </c>
      <c r="BB47" s="6" t="str">
        <f t="shared" si="28"/>
        <v>Skaven Blitzer</v>
      </c>
      <c r="BC47" s="6">
        <v>4</v>
      </c>
      <c r="BE47" s="10" t="s">
        <v>80</v>
      </c>
      <c r="BF47" s="10">
        <f t="shared" si="19"/>
        <v>7</v>
      </c>
      <c r="BG47" s="10">
        <v>50000</v>
      </c>
      <c r="BH47" s="10">
        <v>100000</v>
      </c>
      <c r="BI47" s="10">
        <v>300000</v>
      </c>
      <c r="BJ47" s="10">
        <v>1</v>
      </c>
      <c r="BK47" s="10">
        <v>1</v>
      </c>
      <c r="BM47" s="8" t="s">
        <v>257</v>
      </c>
      <c r="BN47" s="8" t="s">
        <v>256</v>
      </c>
      <c r="BP47" s="8">
        <f ca="1">IF(ISNUMBER(SEARCH($BN47,BP$44)),MAX(BP$45:BP46)+1,0)</f>
        <v>0</v>
      </c>
      <c r="BQ47" s="8">
        <f ca="1">IF(ISNUMBER(SEARCH($BN47,BQ$44)),MAX(BQ$45:BQ46)+1,0)</f>
        <v>0</v>
      </c>
      <c r="BR47" s="8">
        <f ca="1">IF(ISNUMBER(SEARCH($BN47,BR$44)),MAX(BR$45:BR46)+1,0)</f>
        <v>0</v>
      </c>
      <c r="BS47" s="8">
        <f ca="1">IF(ISNUMBER(SEARCH($BN47,BS$44)),MAX(BS$45:BS46)+1,0)</f>
        <v>0</v>
      </c>
      <c r="BT47" s="8">
        <f ca="1">IF(ISNUMBER(SEARCH($BN47,BT$44)),MAX(BT$45:BT46)+1,0)</f>
        <v>0</v>
      </c>
      <c r="BU47" s="8">
        <f ca="1">IF(ISNUMBER(SEARCH($BN47,BU$44)),MAX(BU$45:BU46)+1,0)</f>
        <v>0</v>
      </c>
      <c r="BV47" s="8">
        <f ca="1">IF(ISNUMBER(SEARCH($BN47,BV$44)),MAX(BV$45:BV46)+1,0)</f>
        <v>0</v>
      </c>
      <c r="BW47" s="8">
        <f ca="1">IF(ISNUMBER(SEARCH($BN47,BW$44)),MAX(BW$45:BW46)+1,0)</f>
        <v>0</v>
      </c>
      <c r="BX47" s="8">
        <f ca="1">IF(ISNUMBER(SEARCH($BN47,BX$44)),MAX(BX$45:BX46)+1,0)</f>
        <v>0</v>
      </c>
      <c r="BY47" s="8">
        <f ca="1">IF(ISNUMBER(SEARCH($BN47,BY$44)),MAX(BY$45:BY46)+1,0)</f>
        <v>0</v>
      </c>
      <c r="BZ47" s="8">
        <f ca="1">IF(ISNUMBER(SEARCH($BN47,BZ$44)),MAX(BZ$45:BZ46)+1,0)</f>
        <v>0</v>
      </c>
      <c r="CA47" s="8">
        <f ca="1">IF(ISNUMBER(SEARCH($BN47,CA$44)),MAX(CA$45:CA46)+1,0)</f>
        <v>0</v>
      </c>
      <c r="CB47" s="8">
        <f ca="1">IF(ISNUMBER(SEARCH($BN47,CB$44)),MAX(CB$45:CB46)+1,0)</f>
        <v>0</v>
      </c>
      <c r="CC47" s="8">
        <f ca="1">IF(ISNUMBER(SEARCH($BN47,CC$44)),MAX(CC$45:CC46)+1,0)</f>
        <v>0</v>
      </c>
      <c r="CD47" s="8">
        <f ca="1">IF(ISNUMBER(SEARCH($BN47,CD$44)),MAX(CD$45:CD46)+1,0)</f>
        <v>0</v>
      </c>
      <c r="CE47" s="8">
        <f ca="1">IF(ISNUMBER(SEARCH($BN47,CE$44)),MAX(CE$45:CE46)+1,0)</f>
        <v>0</v>
      </c>
      <c r="CG47" s="8" t="s">
        <v>257</v>
      </c>
      <c r="CJ47" s="8" t="s">
        <v>257</v>
      </c>
      <c r="CK47" s="8" t="s">
        <v>256</v>
      </c>
      <c r="CM47" s="8">
        <f ca="1">IF(ISNUMBER(SEARCH($BN47,CM$44)),MAX(CM$45:CM46)+1,0)</f>
        <v>0</v>
      </c>
      <c r="CN47" s="8">
        <f ca="1">IF(ISNUMBER(SEARCH($BN47,CN$44)),MAX(CN$45:CN46)+1,0)</f>
        <v>0</v>
      </c>
      <c r="CO47" s="8">
        <f ca="1">IF(ISNUMBER(SEARCH($BN47,CO$44)),MAX(CO$45:CO46)+1,0)</f>
        <v>0</v>
      </c>
      <c r="CP47" s="8">
        <f ca="1">IF(ISNUMBER(SEARCH($BN47,CP$44)),MAX(CP$45:CP46)+1,0)</f>
        <v>0</v>
      </c>
      <c r="CQ47" s="8">
        <f ca="1">IF(ISNUMBER(SEARCH($BN47,CQ$44)),MAX(CQ$45:CQ46)+1,0)</f>
        <v>0</v>
      </c>
      <c r="CR47" s="8">
        <f ca="1">IF(ISNUMBER(SEARCH($BN47,CR$44)),MAX(CR$45:CR46)+1,0)</f>
        <v>0</v>
      </c>
      <c r="CS47" s="8">
        <f ca="1">IF(ISNUMBER(SEARCH($BN47,CS$44)),MAX(CS$45:CS46)+1,0)</f>
        <v>0</v>
      </c>
      <c r="CT47" s="8">
        <f ca="1">IF(ISNUMBER(SEARCH($BN47,CT$44)),MAX(CT$45:CT46)+1,0)</f>
        <v>0</v>
      </c>
      <c r="CU47" s="8">
        <f ca="1">IF(ISNUMBER(SEARCH($BN47,CU$44)),MAX(CU$45:CU46)+1,0)</f>
        <v>0</v>
      </c>
      <c r="CV47" s="8">
        <f ca="1">IF(ISNUMBER(SEARCH($BN47,CV$44)),MAX(CV$45:CV46)+1,0)</f>
        <v>0</v>
      </c>
      <c r="CW47" s="8">
        <f ca="1">IF(ISNUMBER(SEARCH($BN47,CW$44)),MAX(CW$45:CW46)+1,0)</f>
        <v>0</v>
      </c>
      <c r="CX47" s="8">
        <f ca="1">IF(ISNUMBER(SEARCH($BN47,CX$44)),MAX(CX$45:CX46)+1,0)</f>
        <v>0</v>
      </c>
      <c r="CY47" s="8">
        <f ca="1">IF(ISNUMBER(SEARCH($BN47,CY$44)),MAX(CY$45:CY46)+1,0)</f>
        <v>0</v>
      </c>
      <c r="CZ47" s="8">
        <f ca="1">IF(ISNUMBER(SEARCH($BN47,CZ$44)),MAX(CZ$45:CZ46)+1,0)</f>
        <v>0</v>
      </c>
      <c r="DA47" s="8">
        <f ca="1">IF(ISNUMBER(SEARCH($BN47,DA$44)),MAX(DA$45:DA46)+1,0)</f>
        <v>0</v>
      </c>
      <c r="DB47" s="8">
        <f ca="1">IF(ISNUMBER(SEARCH($BN47,DB$44)),MAX(DB$45:DB46)+1,0)</f>
        <v>0</v>
      </c>
      <c r="DD47" s="8" t="s">
        <v>257</v>
      </c>
      <c r="DH47" s="15" t="s">
        <v>42</v>
      </c>
      <c r="DI47" s="15">
        <f t="shared" si="22"/>
        <v>3</v>
      </c>
      <c r="DK47" s="15">
        <f t="shared" si="17"/>
        <v>100</v>
      </c>
      <c r="DL47" s="15">
        <f t="shared" si="18"/>
        <v>8</v>
      </c>
      <c r="DM47" s="15" t="s">
        <v>40</v>
      </c>
      <c r="DN47" s="15">
        <v>4</v>
      </c>
      <c r="DO47" s="15">
        <v>7</v>
      </c>
      <c r="DP47" s="15">
        <v>3</v>
      </c>
      <c r="DQ47" s="15">
        <v>3</v>
      </c>
      <c r="DR47" s="15">
        <v>8</v>
      </c>
      <c r="DS47" s="15" t="s">
        <v>47</v>
      </c>
      <c r="DT47" s="14">
        <v>110000</v>
      </c>
      <c r="DU47" s="16" t="s">
        <v>480</v>
      </c>
      <c r="DV47" s="13" t="s">
        <v>277</v>
      </c>
      <c r="DW47" s="16"/>
      <c r="DZ47" s="20"/>
      <c r="EB47" s="30">
        <f t="shared" si="23"/>
        <v>0</v>
      </c>
      <c r="ED47" s="30">
        <f t="array" ref="ED47">SUM($ES$39:$FR$39*ES47:FR47)</f>
        <v>0</v>
      </c>
      <c r="EE47" s="24">
        <f>IF(EB47=0,0,MAX($EE$41:EE46)+1)</f>
        <v>0</v>
      </c>
      <c r="EF47" s="24">
        <f t="shared" si="24"/>
        <v>7</v>
      </c>
      <c r="EG47" s="27" t="s">
        <v>405</v>
      </c>
      <c r="EH47" s="24">
        <v>1</v>
      </c>
      <c r="EI47" s="27">
        <v>8</v>
      </c>
      <c r="EJ47" s="27">
        <v>3</v>
      </c>
      <c r="EK47" s="27">
        <v>4</v>
      </c>
      <c r="EL47" s="27">
        <v>7</v>
      </c>
      <c r="EM47" s="27" t="s">
        <v>406</v>
      </c>
      <c r="EN47" s="28">
        <v>160000</v>
      </c>
      <c r="EQ47" s="30">
        <v>1</v>
      </c>
      <c r="ET47" s="27">
        <v>1</v>
      </c>
      <c r="FC47" s="27">
        <v>1</v>
      </c>
    </row>
    <row r="48" spans="1:174" ht="15" hidden="1" customHeight="1">
      <c r="AG48" s="36"/>
      <c r="AR48" s="37" t="s">
        <v>520</v>
      </c>
      <c r="AW48" s="7">
        <f>IF(ISNA(AX48),0,MAX($AW$42:AW47)+1)</f>
        <v>5</v>
      </c>
      <c r="AX48" s="6" t="str">
        <f t="shared" si="26"/>
        <v>Warpstone Troll</v>
      </c>
      <c r="AY48" s="6">
        <v>5</v>
      </c>
      <c r="AZ48" s="6">
        <v>5</v>
      </c>
      <c r="BA48" s="6" t="str">
        <f t="shared" si="27"/>
        <v>Warpstone Troll</v>
      </c>
      <c r="BB48" s="6" t="str">
        <f t="shared" si="28"/>
        <v>Warpstone Troll</v>
      </c>
      <c r="BC48" s="6">
        <v>5</v>
      </c>
      <c r="BE48" s="10" t="s">
        <v>83</v>
      </c>
      <c r="BF48" s="10">
        <f t="shared" si="19"/>
        <v>8</v>
      </c>
      <c r="BG48" s="10">
        <v>50000</v>
      </c>
      <c r="BH48" s="10">
        <v>100000</v>
      </c>
      <c r="BI48" s="10">
        <v>300000</v>
      </c>
      <c r="BJ48" s="10">
        <v>1</v>
      </c>
      <c r="BK48" s="10">
        <v>4</v>
      </c>
      <c r="BM48" s="9" t="s">
        <v>258</v>
      </c>
      <c r="BN48" s="8" t="s">
        <v>256</v>
      </c>
      <c r="BP48" s="8">
        <f ca="1">IF(ISNUMBER(SEARCH($BN48,BP$44)),MAX(BP$45:BP47)+1,0)</f>
        <v>0</v>
      </c>
      <c r="BQ48" s="8">
        <f ca="1">IF(ISNUMBER(SEARCH($BN48,BQ$44)),MAX(BQ$45:BQ47)+1,0)</f>
        <v>0</v>
      </c>
      <c r="BR48" s="8">
        <f ca="1">IF(ISNUMBER(SEARCH($BN48,BR$44)),MAX(BR$45:BR47)+1,0)</f>
        <v>0</v>
      </c>
      <c r="BS48" s="8">
        <f ca="1">IF(ISNUMBER(SEARCH($BN48,BS$44)),MAX(BS$45:BS47)+1,0)</f>
        <v>0</v>
      </c>
      <c r="BT48" s="8">
        <f ca="1">IF(ISNUMBER(SEARCH($BN48,BT$44)),MAX(BT$45:BT47)+1,0)</f>
        <v>0</v>
      </c>
      <c r="BU48" s="8">
        <f ca="1">IF(ISNUMBER(SEARCH($BN48,BU$44)),MAX(BU$45:BU47)+1,0)</f>
        <v>0</v>
      </c>
      <c r="BV48" s="8">
        <f ca="1">IF(ISNUMBER(SEARCH($BN48,BV$44)),MAX(BV$45:BV47)+1,0)</f>
        <v>0</v>
      </c>
      <c r="BW48" s="8">
        <f ca="1">IF(ISNUMBER(SEARCH($BN48,BW$44)),MAX(BW$45:BW47)+1,0)</f>
        <v>0</v>
      </c>
      <c r="BX48" s="8">
        <f ca="1">IF(ISNUMBER(SEARCH($BN48,BX$44)),MAX(BX$45:BX47)+1,0)</f>
        <v>0</v>
      </c>
      <c r="BY48" s="8">
        <f ca="1">IF(ISNUMBER(SEARCH($BN48,BY$44)),MAX(BY$45:BY47)+1,0)</f>
        <v>0</v>
      </c>
      <c r="BZ48" s="8">
        <f ca="1">IF(ISNUMBER(SEARCH($BN48,BZ$44)),MAX(BZ$45:BZ47)+1,0)</f>
        <v>0</v>
      </c>
      <c r="CA48" s="8">
        <f ca="1">IF(ISNUMBER(SEARCH($BN48,CA$44)),MAX(CA$45:CA47)+1,0)</f>
        <v>0</v>
      </c>
      <c r="CB48" s="8">
        <f ca="1">IF(ISNUMBER(SEARCH($BN48,CB$44)),MAX(CB$45:CB47)+1,0)</f>
        <v>0</v>
      </c>
      <c r="CC48" s="8">
        <f ca="1">IF(ISNUMBER(SEARCH($BN48,CC$44)),MAX(CC$45:CC47)+1,0)</f>
        <v>0</v>
      </c>
      <c r="CD48" s="8">
        <f ca="1">IF(ISNUMBER(SEARCH($BN48,CD$44)),MAX(CD$45:CD47)+1,0)</f>
        <v>0</v>
      </c>
      <c r="CE48" s="8">
        <f ca="1">IF(ISNUMBER(SEARCH($BN48,CE$44)),MAX(CE$45:CE47)+1,0)</f>
        <v>0</v>
      </c>
      <c r="CG48" s="9" t="s">
        <v>258</v>
      </c>
      <c r="CJ48" s="9" t="s">
        <v>258</v>
      </c>
      <c r="CK48" s="8" t="s">
        <v>256</v>
      </c>
      <c r="CM48" s="8">
        <f ca="1">IF(ISNUMBER(SEARCH($BN48,CM$44)),MAX(CM$45:CM47)+1,0)</f>
        <v>0</v>
      </c>
      <c r="CN48" s="8">
        <f ca="1">IF(ISNUMBER(SEARCH($BN48,CN$44)),MAX(CN$45:CN47)+1,0)</f>
        <v>0</v>
      </c>
      <c r="CO48" s="8">
        <f ca="1">IF(ISNUMBER(SEARCH($BN48,CO$44)),MAX(CO$45:CO47)+1,0)</f>
        <v>0</v>
      </c>
      <c r="CP48" s="8">
        <f ca="1">IF(ISNUMBER(SEARCH($BN48,CP$44)),MAX(CP$45:CP47)+1,0)</f>
        <v>0</v>
      </c>
      <c r="CQ48" s="8">
        <f ca="1">IF(ISNUMBER(SEARCH($BN48,CQ$44)),MAX(CQ$45:CQ47)+1,0)</f>
        <v>0</v>
      </c>
      <c r="CR48" s="8">
        <f ca="1">IF(ISNUMBER(SEARCH($BN48,CR$44)),MAX(CR$45:CR47)+1,0)</f>
        <v>0</v>
      </c>
      <c r="CS48" s="8">
        <f ca="1">IF(ISNUMBER(SEARCH($BN48,CS$44)),MAX(CS$45:CS47)+1,0)</f>
        <v>0</v>
      </c>
      <c r="CT48" s="8">
        <f ca="1">IF(ISNUMBER(SEARCH($BN48,CT$44)),MAX(CT$45:CT47)+1,0)</f>
        <v>0</v>
      </c>
      <c r="CU48" s="8">
        <f ca="1">IF(ISNUMBER(SEARCH($BN48,CU$44)),MAX(CU$45:CU47)+1,0)</f>
        <v>0</v>
      </c>
      <c r="CV48" s="8">
        <f ca="1">IF(ISNUMBER(SEARCH($BN48,CV$44)),MAX(CV$45:CV47)+1,0)</f>
        <v>0</v>
      </c>
      <c r="CW48" s="8">
        <f ca="1">IF(ISNUMBER(SEARCH($BN48,CW$44)),MAX(CW$45:CW47)+1,0)</f>
        <v>0</v>
      </c>
      <c r="CX48" s="8">
        <f ca="1">IF(ISNUMBER(SEARCH($BN48,CX$44)),MAX(CX$45:CX47)+1,0)</f>
        <v>0</v>
      </c>
      <c r="CY48" s="8">
        <f ca="1">IF(ISNUMBER(SEARCH($BN48,CY$44)),MAX(CY$45:CY47)+1,0)</f>
        <v>0</v>
      </c>
      <c r="CZ48" s="8">
        <f ca="1">IF(ISNUMBER(SEARCH($BN48,CZ$44)),MAX(CZ$45:CZ47)+1,0)</f>
        <v>0</v>
      </c>
      <c r="DA48" s="8">
        <f ca="1">IF(ISNUMBER(SEARCH($BN48,DA$44)),MAX(DA$45:DA47)+1,0)</f>
        <v>0</v>
      </c>
      <c r="DB48" s="8">
        <f ca="1">IF(ISNUMBER(SEARCH($BN48,DB$44)),MAX(DB$45:DB47)+1,0)</f>
        <v>0</v>
      </c>
      <c r="DD48" s="9" t="s">
        <v>258</v>
      </c>
      <c r="DH48" s="13" t="s">
        <v>48</v>
      </c>
      <c r="DI48" s="15">
        <f t="shared" si="22"/>
        <v>1</v>
      </c>
      <c r="DK48" s="15">
        <f t="shared" si="17"/>
        <v>100</v>
      </c>
      <c r="DL48" s="15">
        <f t="shared" si="18"/>
        <v>9</v>
      </c>
      <c r="DM48" s="13" t="s">
        <v>49</v>
      </c>
      <c r="DN48" s="13">
        <v>16</v>
      </c>
      <c r="DO48" s="13">
        <v>6</v>
      </c>
      <c r="DP48" s="13">
        <v>3</v>
      </c>
      <c r="DQ48" s="13">
        <v>3</v>
      </c>
      <c r="DR48" s="13">
        <v>8</v>
      </c>
      <c r="DS48" s="13" t="s">
        <v>50</v>
      </c>
      <c r="DT48" s="14">
        <v>60000</v>
      </c>
      <c r="DU48" s="16" t="s">
        <v>481</v>
      </c>
      <c r="DV48" s="13" t="s">
        <v>495</v>
      </c>
      <c r="DW48" s="16"/>
      <c r="DZ48" s="20"/>
      <c r="EB48" s="30">
        <f t="shared" si="23"/>
        <v>1</v>
      </c>
      <c r="ED48" s="30">
        <f t="array" ref="ED48">SUM($ES$39:$FR$39*ES48:FR48)</f>
        <v>1</v>
      </c>
      <c r="EE48" s="24">
        <f>IF(EB48=0,0,MAX($EE$41:EE47)+1)</f>
        <v>11</v>
      </c>
      <c r="EF48" s="24">
        <f t="shared" si="24"/>
        <v>8</v>
      </c>
      <c r="EG48" s="24" t="s">
        <v>162</v>
      </c>
      <c r="EH48" s="24">
        <v>1</v>
      </c>
      <c r="EI48" s="24">
        <v>6</v>
      </c>
      <c r="EJ48" s="24">
        <v>2</v>
      </c>
      <c r="EK48" s="24">
        <v>3</v>
      </c>
      <c r="EL48" s="24">
        <v>7</v>
      </c>
      <c r="EM48" s="27" t="s">
        <v>163</v>
      </c>
      <c r="EN48" s="25">
        <v>60000</v>
      </c>
      <c r="EQ48" s="30">
        <v>1</v>
      </c>
      <c r="EW48" s="24">
        <v>1</v>
      </c>
      <c r="FA48" s="24">
        <v>1</v>
      </c>
      <c r="FK48" s="24">
        <v>1</v>
      </c>
      <c r="FL48" s="24">
        <v>1</v>
      </c>
      <c r="FP48" s="24">
        <v>1</v>
      </c>
    </row>
    <row r="49" spans="33:174" ht="15" hidden="1" customHeight="1">
      <c r="AG49" s="35"/>
      <c r="AW49" s="7">
        <f>IF(ISNA(AX49),0,MAX($AW$42:AW48)+1)</f>
        <v>0</v>
      </c>
      <c r="AX49" s="6" t="e">
        <f t="shared" si="26"/>
        <v>#N/A</v>
      </c>
      <c r="AY49" s="6">
        <v>6</v>
      </c>
      <c r="AZ49" s="6">
        <v>6</v>
      </c>
      <c r="BA49" s="6" t="str">
        <f t="shared" si="27"/>
        <v>Bomber Dribblesnot</v>
      </c>
      <c r="BB49" s="6" t="str">
        <f t="shared" si="28"/>
        <v>Bomber Dribblesnot</v>
      </c>
      <c r="BC49" s="6">
        <v>6</v>
      </c>
      <c r="BE49" s="10" t="s">
        <v>84</v>
      </c>
      <c r="BF49" s="10">
        <f t="shared" si="19"/>
        <v>9</v>
      </c>
      <c r="BG49" s="10">
        <v>60000</v>
      </c>
      <c r="BH49" s="10">
        <v>50000</v>
      </c>
      <c r="BI49" s="10">
        <v>300000</v>
      </c>
      <c r="BJ49" s="10">
        <v>1</v>
      </c>
      <c r="BK49" s="10">
        <v>6</v>
      </c>
      <c r="BM49" s="8" t="s">
        <v>44</v>
      </c>
      <c r="BN49" s="8" t="s">
        <v>256</v>
      </c>
      <c r="BP49" s="8">
        <f ca="1">IF(ISNUMBER(SEARCH($BN49,BP$44)),MAX(BP$45:BP48)+1,0)</f>
        <v>0</v>
      </c>
      <c r="BQ49" s="8">
        <f ca="1">IF(ISNUMBER(SEARCH($BN49,BQ$44)),MAX(BQ$45:BQ48)+1,0)</f>
        <v>0</v>
      </c>
      <c r="BR49" s="8">
        <f ca="1">IF(ISNUMBER(SEARCH($BN49,BR$44)),MAX(BR$45:BR48)+1,0)</f>
        <v>0</v>
      </c>
      <c r="BS49" s="8">
        <f ca="1">IF(ISNUMBER(SEARCH($BN49,BS$44)),MAX(BS$45:BS48)+1,0)</f>
        <v>0</v>
      </c>
      <c r="BT49" s="8">
        <f ca="1">IF(ISNUMBER(SEARCH($BN49,BT$44)),MAX(BT$45:BT48)+1,0)</f>
        <v>0</v>
      </c>
      <c r="BU49" s="8">
        <f ca="1">IF(ISNUMBER(SEARCH($BN49,BU$44)),MAX(BU$45:BU48)+1,0)</f>
        <v>0</v>
      </c>
      <c r="BV49" s="8">
        <f ca="1">IF(ISNUMBER(SEARCH($BN49,BV$44)),MAX(BV$45:BV48)+1,0)</f>
        <v>0</v>
      </c>
      <c r="BW49" s="8">
        <f ca="1">IF(ISNUMBER(SEARCH($BN49,BW$44)),MAX(BW$45:BW48)+1,0)</f>
        <v>0</v>
      </c>
      <c r="BX49" s="8">
        <f ca="1">IF(ISNUMBER(SEARCH($BN49,BX$44)),MAX(BX$45:BX48)+1,0)</f>
        <v>0</v>
      </c>
      <c r="BY49" s="8">
        <f ca="1">IF(ISNUMBER(SEARCH($BN49,BY$44)),MAX(BY$45:BY48)+1,0)</f>
        <v>0</v>
      </c>
      <c r="BZ49" s="8">
        <f ca="1">IF(ISNUMBER(SEARCH($BN49,BZ$44)),MAX(BZ$45:BZ48)+1,0)</f>
        <v>0</v>
      </c>
      <c r="CA49" s="8">
        <f ca="1">IF(ISNUMBER(SEARCH($BN49,CA$44)),MAX(CA$45:CA48)+1,0)</f>
        <v>0</v>
      </c>
      <c r="CB49" s="8">
        <f ca="1">IF(ISNUMBER(SEARCH($BN49,CB$44)),MAX(CB$45:CB48)+1,0)</f>
        <v>0</v>
      </c>
      <c r="CC49" s="8">
        <f ca="1">IF(ISNUMBER(SEARCH($BN49,CC$44)),MAX(CC$45:CC48)+1,0)</f>
        <v>0</v>
      </c>
      <c r="CD49" s="8">
        <f ca="1">IF(ISNUMBER(SEARCH($BN49,CD$44)),MAX(CD$45:CD48)+1,0)</f>
        <v>0</v>
      </c>
      <c r="CE49" s="8">
        <f ca="1">IF(ISNUMBER(SEARCH($BN49,CE$44)),MAX(CE$45:CE48)+1,0)</f>
        <v>0</v>
      </c>
      <c r="CG49" s="8" t="s">
        <v>44</v>
      </c>
      <c r="CJ49" s="8" t="s">
        <v>44</v>
      </c>
      <c r="CK49" s="8" t="s">
        <v>256</v>
      </c>
      <c r="CM49" s="8">
        <f ca="1">IF(ISNUMBER(SEARCH($BN49,CM$44)),MAX(CM$45:CM48)+1,0)</f>
        <v>0</v>
      </c>
      <c r="CN49" s="8">
        <f ca="1">IF(ISNUMBER(SEARCH($BN49,CN$44)),MAX(CN$45:CN48)+1,0)</f>
        <v>0</v>
      </c>
      <c r="CO49" s="8">
        <f ca="1">IF(ISNUMBER(SEARCH($BN49,CO$44)),MAX(CO$45:CO48)+1,0)</f>
        <v>0</v>
      </c>
      <c r="CP49" s="8">
        <f ca="1">IF(ISNUMBER(SEARCH($BN49,CP$44)),MAX(CP$45:CP48)+1,0)</f>
        <v>0</v>
      </c>
      <c r="CQ49" s="8">
        <f ca="1">IF(ISNUMBER(SEARCH($BN49,CQ$44)),MAX(CQ$45:CQ48)+1,0)</f>
        <v>0</v>
      </c>
      <c r="CR49" s="8">
        <f ca="1">IF(ISNUMBER(SEARCH($BN49,CR$44)),MAX(CR$45:CR48)+1,0)</f>
        <v>0</v>
      </c>
      <c r="CS49" s="8">
        <f ca="1">IF(ISNUMBER(SEARCH($BN49,CS$44)),MAX(CS$45:CS48)+1,0)</f>
        <v>0</v>
      </c>
      <c r="CT49" s="8">
        <f ca="1">IF(ISNUMBER(SEARCH($BN49,CT$44)),MAX(CT$45:CT48)+1,0)</f>
        <v>0</v>
      </c>
      <c r="CU49" s="8">
        <f ca="1">IF(ISNUMBER(SEARCH($BN49,CU$44)),MAX(CU$45:CU48)+1,0)</f>
        <v>0</v>
      </c>
      <c r="CV49" s="8">
        <f ca="1">IF(ISNUMBER(SEARCH($BN49,CV$44)),MAX(CV$45:CV48)+1,0)</f>
        <v>0</v>
      </c>
      <c r="CW49" s="8">
        <f ca="1">IF(ISNUMBER(SEARCH($BN49,CW$44)),MAX(CW$45:CW48)+1,0)</f>
        <v>0</v>
      </c>
      <c r="CX49" s="8">
        <f ca="1">IF(ISNUMBER(SEARCH($BN49,CX$44)),MAX(CX$45:CX48)+1,0)</f>
        <v>0</v>
      </c>
      <c r="CY49" s="8">
        <f ca="1">IF(ISNUMBER(SEARCH($BN49,CY$44)),MAX(CY$45:CY48)+1,0)</f>
        <v>0</v>
      </c>
      <c r="CZ49" s="8">
        <f ca="1">IF(ISNUMBER(SEARCH($BN49,CZ$44)),MAX(CZ$45:CZ48)+1,0)</f>
        <v>0</v>
      </c>
      <c r="DA49" s="8">
        <f ca="1">IF(ISNUMBER(SEARCH($BN49,DA$44)),MAX(DA$45:DA48)+1,0)</f>
        <v>0</v>
      </c>
      <c r="DB49" s="8">
        <f ca="1">IF(ISNUMBER(SEARCH($BN49,DB$44)),MAX(DB$45:DB48)+1,0)</f>
        <v>0</v>
      </c>
      <c r="DD49" s="8" t="s">
        <v>44</v>
      </c>
      <c r="DH49" s="13" t="s">
        <v>48</v>
      </c>
      <c r="DI49" s="15">
        <f t="shared" si="22"/>
        <v>2</v>
      </c>
      <c r="DK49" s="15">
        <f t="shared" si="17"/>
        <v>100</v>
      </c>
      <c r="DL49" s="15">
        <f t="shared" si="18"/>
        <v>10</v>
      </c>
      <c r="DM49" s="13" t="s">
        <v>51</v>
      </c>
      <c r="DN49" s="13">
        <v>4</v>
      </c>
      <c r="DO49" s="13">
        <v>5</v>
      </c>
      <c r="DP49" s="13">
        <v>4</v>
      </c>
      <c r="DQ49" s="13">
        <v>3</v>
      </c>
      <c r="DR49" s="13">
        <v>9</v>
      </c>
      <c r="DS49" s="16" t="s">
        <v>32</v>
      </c>
      <c r="DT49" s="14">
        <v>100000</v>
      </c>
      <c r="DU49" s="16" t="s">
        <v>481</v>
      </c>
      <c r="DV49" s="13" t="s">
        <v>495</v>
      </c>
      <c r="DW49" s="16"/>
      <c r="DY49" s="22"/>
      <c r="DZ49" s="23"/>
      <c r="EB49" s="30">
        <f t="shared" si="23"/>
        <v>0</v>
      </c>
      <c r="ED49" s="30">
        <f t="array" ref="ED49">SUM($ES$39:$FR$39*ES49:FR49)</f>
        <v>0</v>
      </c>
      <c r="EE49" s="24">
        <f>IF(EB49=0,0,MAX($EE$41:EE48)+1)</f>
        <v>0</v>
      </c>
      <c r="EF49" s="24">
        <f t="shared" si="24"/>
        <v>9</v>
      </c>
      <c r="EG49" s="24" t="s">
        <v>177</v>
      </c>
      <c r="EH49" s="24">
        <v>1</v>
      </c>
      <c r="EI49" s="24">
        <v>4</v>
      </c>
      <c r="EJ49" s="24">
        <v>3</v>
      </c>
      <c r="EK49" s="24">
        <v>2</v>
      </c>
      <c r="EL49" s="24">
        <v>9</v>
      </c>
      <c r="EM49" s="24" t="s">
        <v>178</v>
      </c>
      <c r="EN49" s="25">
        <v>60000</v>
      </c>
      <c r="EQ49" s="30">
        <v>1</v>
      </c>
      <c r="EY49" s="24">
        <v>1</v>
      </c>
      <c r="FI49" s="24">
        <v>1</v>
      </c>
    </row>
    <row r="50" spans="33:174" ht="15" hidden="1" customHeight="1">
      <c r="AG50" s="36"/>
      <c r="AR50" s="46" t="str">
        <f ca="1">OFFSET(AR46,AS39,0)</f>
        <v>Only 2 doubles allowed</v>
      </c>
      <c r="AW50" s="7">
        <f>IF(ISNA(AX50),0,MAX($AW$42:AW49)+1)</f>
        <v>0</v>
      </c>
      <c r="AX50" s="6" t="e">
        <f t="shared" si="26"/>
        <v>#N/A</v>
      </c>
      <c r="AY50" s="6">
        <v>7</v>
      </c>
      <c r="AZ50" s="6">
        <v>7</v>
      </c>
      <c r="BA50" s="6" t="str">
        <f t="shared" si="27"/>
        <v>Glart Smashrip Sr.</v>
      </c>
      <c r="BB50" s="6" t="str">
        <f t="shared" si="28"/>
        <v>Glart Smashrip Sr.</v>
      </c>
      <c r="BC50" s="6">
        <v>7</v>
      </c>
      <c r="BE50" s="10" t="s">
        <v>85</v>
      </c>
      <c r="BF50" s="10">
        <f t="shared" si="19"/>
        <v>10</v>
      </c>
      <c r="BG50" s="10">
        <v>60000</v>
      </c>
      <c r="BH50" s="10">
        <v>100000</v>
      </c>
      <c r="BI50" s="10">
        <v>100000</v>
      </c>
      <c r="BJ50" s="10">
        <v>1</v>
      </c>
      <c r="BK50" s="10">
        <v>6</v>
      </c>
      <c r="BM50" s="9" t="s">
        <v>151</v>
      </c>
      <c r="BN50" s="8" t="s">
        <v>256</v>
      </c>
      <c r="BP50" s="8">
        <f ca="1">IF(ISNUMBER(SEARCH($BN50,BP$44)),MAX(BP$45:BP49)+1,0)</f>
        <v>0</v>
      </c>
      <c r="BQ50" s="8">
        <f ca="1">IF(ISNUMBER(SEARCH($BN50,BQ$44)),MAX(BQ$45:BQ49)+1,0)</f>
        <v>0</v>
      </c>
      <c r="BR50" s="8">
        <f ca="1">IF(ISNUMBER(SEARCH($BN50,BR$44)),MAX(BR$45:BR49)+1,0)</f>
        <v>0</v>
      </c>
      <c r="BS50" s="8">
        <f ca="1">IF(ISNUMBER(SEARCH($BN50,BS$44)),MAX(BS$45:BS49)+1,0)</f>
        <v>0</v>
      </c>
      <c r="BT50" s="8">
        <f ca="1">IF(ISNUMBER(SEARCH($BN50,BT$44)),MAX(BT$45:BT49)+1,0)</f>
        <v>0</v>
      </c>
      <c r="BU50" s="8">
        <f ca="1">IF(ISNUMBER(SEARCH($BN50,BU$44)),MAX(BU$45:BU49)+1,0)</f>
        <v>0</v>
      </c>
      <c r="BV50" s="8">
        <f ca="1">IF(ISNUMBER(SEARCH($BN50,BV$44)),MAX(BV$45:BV49)+1,0)</f>
        <v>0</v>
      </c>
      <c r="BW50" s="8">
        <f ca="1">IF(ISNUMBER(SEARCH($BN50,BW$44)),MAX(BW$45:BW49)+1,0)</f>
        <v>0</v>
      </c>
      <c r="BX50" s="8">
        <f ca="1">IF(ISNUMBER(SEARCH($BN50,BX$44)),MAX(BX$45:BX49)+1,0)</f>
        <v>0</v>
      </c>
      <c r="BY50" s="8">
        <f ca="1">IF(ISNUMBER(SEARCH($BN50,BY$44)),MAX(BY$45:BY49)+1,0)</f>
        <v>0</v>
      </c>
      <c r="BZ50" s="8">
        <f ca="1">IF(ISNUMBER(SEARCH($BN50,BZ$44)),MAX(BZ$45:BZ49)+1,0)</f>
        <v>0</v>
      </c>
      <c r="CA50" s="8">
        <f ca="1">IF(ISNUMBER(SEARCH($BN50,CA$44)),MAX(CA$45:CA49)+1,0)</f>
        <v>0</v>
      </c>
      <c r="CB50" s="8">
        <f ca="1">IF(ISNUMBER(SEARCH($BN50,CB$44)),MAX(CB$45:CB49)+1,0)</f>
        <v>0</v>
      </c>
      <c r="CC50" s="8">
        <f ca="1">IF(ISNUMBER(SEARCH($BN50,CC$44)),MAX(CC$45:CC49)+1,0)</f>
        <v>0</v>
      </c>
      <c r="CD50" s="8">
        <f ca="1">IF(ISNUMBER(SEARCH($BN50,CD$44)),MAX(CD$45:CD49)+1,0)</f>
        <v>0</v>
      </c>
      <c r="CE50" s="8">
        <f ca="1">IF(ISNUMBER(SEARCH($BN50,CE$44)),MAX(CE$45:CE49)+1,0)</f>
        <v>0</v>
      </c>
      <c r="CG50" s="9" t="s">
        <v>151</v>
      </c>
      <c r="CJ50" s="9" t="s">
        <v>151</v>
      </c>
      <c r="CK50" s="8" t="s">
        <v>256</v>
      </c>
      <c r="CM50" s="8">
        <f ca="1">IF(ISNUMBER(SEARCH($BN50,CM$44)),MAX(CM$45:CM49)+1,0)</f>
        <v>0</v>
      </c>
      <c r="CN50" s="8">
        <f ca="1">IF(ISNUMBER(SEARCH($BN50,CN$44)),MAX(CN$45:CN49)+1,0)</f>
        <v>0</v>
      </c>
      <c r="CO50" s="8">
        <f ca="1">IF(ISNUMBER(SEARCH($BN50,CO$44)),MAX(CO$45:CO49)+1,0)</f>
        <v>0</v>
      </c>
      <c r="CP50" s="8">
        <f ca="1">IF(ISNUMBER(SEARCH($BN50,CP$44)),MAX(CP$45:CP49)+1,0)</f>
        <v>0</v>
      </c>
      <c r="CQ50" s="8">
        <f ca="1">IF(ISNUMBER(SEARCH($BN50,CQ$44)),MAX(CQ$45:CQ49)+1,0)</f>
        <v>0</v>
      </c>
      <c r="CR50" s="8">
        <f ca="1">IF(ISNUMBER(SEARCH($BN50,CR$44)),MAX(CR$45:CR49)+1,0)</f>
        <v>0</v>
      </c>
      <c r="CS50" s="8">
        <f ca="1">IF(ISNUMBER(SEARCH($BN50,CS$44)),MAX(CS$45:CS49)+1,0)</f>
        <v>0</v>
      </c>
      <c r="CT50" s="8">
        <f ca="1">IF(ISNUMBER(SEARCH($BN50,CT$44)),MAX(CT$45:CT49)+1,0)</f>
        <v>0</v>
      </c>
      <c r="CU50" s="8">
        <f ca="1">IF(ISNUMBER(SEARCH($BN50,CU$44)),MAX(CU$45:CU49)+1,0)</f>
        <v>0</v>
      </c>
      <c r="CV50" s="8">
        <f ca="1">IF(ISNUMBER(SEARCH($BN50,CV$44)),MAX(CV$45:CV49)+1,0)</f>
        <v>0</v>
      </c>
      <c r="CW50" s="8">
        <f ca="1">IF(ISNUMBER(SEARCH($BN50,CW$44)),MAX(CW$45:CW49)+1,0)</f>
        <v>0</v>
      </c>
      <c r="CX50" s="8">
        <f ca="1">IF(ISNUMBER(SEARCH($BN50,CX$44)),MAX(CX$45:CX49)+1,0)</f>
        <v>0</v>
      </c>
      <c r="CY50" s="8">
        <f ca="1">IF(ISNUMBER(SEARCH($BN50,CY$44)),MAX(CY$45:CY49)+1,0)</f>
        <v>0</v>
      </c>
      <c r="CZ50" s="8">
        <f ca="1">IF(ISNUMBER(SEARCH($BN50,CZ$44)),MAX(CZ$45:CZ49)+1,0)</f>
        <v>0</v>
      </c>
      <c r="DA50" s="8">
        <f ca="1">IF(ISNUMBER(SEARCH($BN50,DA$44)),MAX(DA$45:DA49)+1,0)</f>
        <v>0</v>
      </c>
      <c r="DB50" s="8">
        <f ca="1">IF(ISNUMBER(SEARCH($BN50,DB$44)),MAX(DB$45:DB49)+1,0)</f>
        <v>0</v>
      </c>
      <c r="DD50" s="9" t="s">
        <v>151</v>
      </c>
      <c r="DH50" s="13" t="s">
        <v>48</v>
      </c>
      <c r="DI50" s="15">
        <f t="shared" si="22"/>
        <v>3</v>
      </c>
      <c r="DK50" s="15">
        <f t="shared" si="17"/>
        <v>100</v>
      </c>
      <c r="DL50" s="15">
        <f t="shared" si="18"/>
        <v>11</v>
      </c>
      <c r="DM50" s="13" t="s">
        <v>52</v>
      </c>
      <c r="DN50" s="13">
        <v>1</v>
      </c>
      <c r="DO50" s="13">
        <v>5</v>
      </c>
      <c r="DP50" s="13">
        <v>5</v>
      </c>
      <c r="DQ50" s="13">
        <v>2</v>
      </c>
      <c r="DR50" s="13">
        <v>8</v>
      </c>
      <c r="DS50" s="15" t="s">
        <v>53</v>
      </c>
      <c r="DT50" s="14">
        <v>150000</v>
      </c>
      <c r="DU50" s="16" t="s">
        <v>482</v>
      </c>
      <c r="DV50" s="13" t="s">
        <v>496</v>
      </c>
      <c r="DW50" s="16"/>
      <c r="DY50" s="22"/>
      <c r="DZ50" s="23"/>
      <c r="EB50" s="30">
        <f t="shared" si="23"/>
        <v>0</v>
      </c>
      <c r="ED50" s="30">
        <f t="array" ref="ED50">SUM($ES$39:$FR$39*ES50:FR50)</f>
        <v>0</v>
      </c>
      <c r="EE50" s="24">
        <f>IF(EB50=0,0,MAX($EE$41:EE49)+1)</f>
        <v>0</v>
      </c>
      <c r="EF50" s="24">
        <f t="shared" si="24"/>
        <v>10</v>
      </c>
      <c r="EG50" s="27" t="s">
        <v>428</v>
      </c>
      <c r="EH50" s="27">
        <v>1</v>
      </c>
      <c r="EI50" s="27">
        <v>5</v>
      </c>
      <c r="EJ50" s="27">
        <v>3</v>
      </c>
      <c r="EK50" s="27">
        <v>2</v>
      </c>
      <c r="EL50" s="27">
        <v>8</v>
      </c>
      <c r="EM50" s="27" t="s">
        <v>429</v>
      </c>
      <c r="EN50" s="28">
        <v>130000</v>
      </c>
      <c r="EQ50" s="30">
        <v>1</v>
      </c>
      <c r="FE50" s="27">
        <v>1</v>
      </c>
      <c r="FO50" s="27">
        <v>1</v>
      </c>
    </row>
    <row r="51" spans="33:174" ht="15" hidden="1" customHeight="1">
      <c r="AW51" s="7">
        <f>IF(ISNA(AX51),0,MAX($AW$42:AW50)+1)</f>
        <v>0</v>
      </c>
      <c r="AX51" s="6" t="e">
        <f t="shared" si="26"/>
        <v>#N/A</v>
      </c>
      <c r="AY51" s="6">
        <v>8</v>
      </c>
      <c r="AZ51" s="6">
        <v>8</v>
      </c>
      <c r="BA51" s="6" t="str">
        <f t="shared" si="27"/>
        <v>Gobbler Grimlich</v>
      </c>
      <c r="BB51" s="6" t="str">
        <f t="shared" si="28"/>
        <v>Gobbler Grimlich</v>
      </c>
      <c r="BC51" s="6">
        <v>8</v>
      </c>
      <c r="BE51" s="10" t="s">
        <v>87</v>
      </c>
      <c r="BF51" s="10">
        <f t="shared" si="19"/>
        <v>11</v>
      </c>
      <c r="BG51" s="10">
        <v>50000</v>
      </c>
      <c r="BH51" s="10">
        <v>100000</v>
      </c>
      <c r="BI51" s="10">
        <v>300000</v>
      </c>
      <c r="BJ51" s="10">
        <v>1</v>
      </c>
      <c r="BK51" s="10">
        <v>4</v>
      </c>
      <c r="BM51" s="8" t="s">
        <v>259</v>
      </c>
      <c r="BN51" s="8" t="s">
        <v>256</v>
      </c>
      <c r="BP51" s="8">
        <f ca="1">IF(ISNUMBER(SEARCH($BN51,BP$44)),MAX(BP$45:BP50)+1,0)</f>
        <v>0</v>
      </c>
      <c r="BQ51" s="8">
        <f ca="1">IF(ISNUMBER(SEARCH($BN51,BQ$44)),MAX(BQ$45:BQ50)+1,0)</f>
        <v>0</v>
      </c>
      <c r="BR51" s="8">
        <f ca="1">IF(ISNUMBER(SEARCH($BN51,BR$44)),MAX(BR$45:BR50)+1,0)</f>
        <v>0</v>
      </c>
      <c r="BS51" s="8">
        <f ca="1">IF(ISNUMBER(SEARCH($BN51,BS$44)),MAX(BS$45:BS50)+1,0)</f>
        <v>0</v>
      </c>
      <c r="BT51" s="8">
        <f ca="1">IF(ISNUMBER(SEARCH($BN51,BT$44)),MAX(BT$45:BT50)+1,0)</f>
        <v>0</v>
      </c>
      <c r="BU51" s="8">
        <f ca="1">IF(ISNUMBER(SEARCH($BN51,BU$44)),MAX(BU$45:BU50)+1,0)</f>
        <v>0</v>
      </c>
      <c r="BV51" s="8">
        <f ca="1">IF(ISNUMBER(SEARCH($BN51,BV$44)),MAX(BV$45:BV50)+1,0)</f>
        <v>0</v>
      </c>
      <c r="BW51" s="8">
        <f ca="1">IF(ISNUMBER(SEARCH($BN51,BW$44)),MAX(BW$45:BW50)+1,0)</f>
        <v>0</v>
      </c>
      <c r="BX51" s="8">
        <f ca="1">IF(ISNUMBER(SEARCH($BN51,BX$44)),MAX(BX$45:BX50)+1,0)</f>
        <v>0</v>
      </c>
      <c r="BY51" s="8">
        <f ca="1">IF(ISNUMBER(SEARCH($BN51,BY$44)),MAX(BY$45:BY50)+1,0)</f>
        <v>0</v>
      </c>
      <c r="BZ51" s="8">
        <f ca="1">IF(ISNUMBER(SEARCH($BN51,BZ$44)),MAX(BZ$45:BZ50)+1,0)</f>
        <v>0</v>
      </c>
      <c r="CA51" s="8">
        <f ca="1">IF(ISNUMBER(SEARCH($BN51,CA$44)),MAX(CA$45:CA50)+1,0)</f>
        <v>0</v>
      </c>
      <c r="CB51" s="8">
        <f ca="1">IF(ISNUMBER(SEARCH($BN51,CB$44)),MAX(CB$45:CB50)+1,0)</f>
        <v>0</v>
      </c>
      <c r="CC51" s="8">
        <f ca="1">IF(ISNUMBER(SEARCH($BN51,CC$44)),MAX(CC$45:CC50)+1,0)</f>
        <v>0</v>
      </c>
      <c r="CD51" s="8">
        <f ca="1">IF(ISNUMBER(SEARCH($BN51,CD$44)),MAX(CD$45:CD50)+1,0)</f>
        <v>0</v>
      </c>
      <c r="CE51" s="8">
        <f ca="1">IF(ISNUMBER(SEARCH($BN51,CE$44)),MAX(CE$45:CE50)+1,0)</f>
        <v>0</v>
      </c>
      <c r="CG51" s="8" t="s">
        <v>259</v>
      </c>
      <c r="CJ51" s="8" t="s">
        <v>259</v>
      </c>
      <c r="CK51" s="8" t="s">
        <v>256</v>
      </c>
      <c r="CM51" s="8">
        <f ca="1">IF(ISNUMBER(SEARCH($BN51,CM$44)),MAX(CM$45:CM50)+1,0)</f>
        <v>0</v>
      </c>
      <c r="CN51" s="8">
        <f ca="1">IF(ISNUMBER(SEARCH($BN51,CN$44)),MAX(CN$45:CN50)+1,0)</f>
        <v>0</v>
      </c>
      <c r="CO51" s="8">
        <f ca="1">IF(ISNUMBER(SEARCH($BN51,CO$44)),MAX(CO$45:CO50)+1,0)</f>
        <v>0</v>
      </c>
      <c r="CP51" s="8">
        <f ca="1">IF(ISNUMBER(SEARCH($BN51,CP$44)),MAX(CP$45:CP50)+1,0)</f>
        <v>0</v>
      </c>
      <c r="CQ51" s="8">
        <f ca="1">IF(ISNUMBER(SEARCH($BN51,CQ$44)),MAX(CQ$45:CQ50)+1,0)</f>
        <v>0</v>
      </c>
      <c r="CR51" s="8">
        <f ca="1">IF(ISNUMBER(SEARCH($BN51,CR$44)),MAX(CR$45:CR50)+1,0)</f>
        <v>0</v>
      </c>
      <c r="CS51" s="8">
        <f ca="1">IF(ISNUMBER(SEARCH($BN51,CS$44)),MAX(CS$45:CS50)+1,0)</f>
        <v>0</v>
      </c>
      <c r="CT51" s="8">
        <f ca="1">IF(ISNUMBER(SEARCH($BN51,CT$44)),MAX(CT$45:CT50)+1,0)</f>
        <v>0</v>
      </c>
      <c r="CU51" s="8">
        <f ca="1">IF(ISNUMBER(SEARCH($BN51,CU$44)),MAX(CU$45:CU50)+1,0)</f>
        <v>0</v>
      </c>
      <c r="CV51" s="8">
        <f ca="1">IF(ISNUMBER(SEARCH($BN51,CV$44)),MAX(CV$45:CV50)+1,0)</f>
        <v>0</v>
      </c>
      <c r="CW51" s="8">
        <f ca="1">IF(ISNUMBER(SEARCH($BN51,CW$44)),MAX(CW$45:CW50)+1,0)</f>
        <v>0</v>
      </c>
      <c r="CX51" s="8">
        <f ca="1">IF(ISNUMBER(SEARCH($BN51,CX$44)),MAX(CX$45:CX50)+1,0)</f>
        <v>0</v>
      </c>
      <c r="CY51" s="8">
        <f ca="1">IF(ISNUMBER(SEARCH($BN51,CY$44)),MAX(CY$45:CY50)+1,0)</f>
        <v>0</v>
      </c>
      <c r="CZ51" s="8">
        <f ca="1">IF(ISNUMBER(SEARCH($BN51,CZ$44)),MAX(CZ$45:CZ50)+1,0)</f>
        <v>0</v>
      </c>
      <c r="DA51" s="8">
        <f ca="1">IF(ISNUMBER(SEARCH($BN51,DA$44)),MAX(DA$45:DA50)+1,0)</f>
        <v>0</v>
      </c>
      <c r="DB51" s="8">
        <f ca="1">IF(ISNUMBER(SEARCH($BN51,DB$44)),MAX(DB$45:DB50)+1,0)</f>
        <v>0</v>
      </c>
      <c r="DD51" s="8" t="s">
        <v>259</v>
      </c>
      <c r="DH51" s="13" t="s">
        <v>54</v>
      </c>
      <c r="DI51" s="15">
        <f t="shared" si="22"/>
        <v>1</v>
      </c>
      <c r="DK51" s="15">
        <f t="shared" si="17"/>
        <v>100</v>
      </c>
      <c r="DL51" s="15">
        <f t="shared" si="18"/>
        <v>12</v>
      </c>
      <c r="DM51" s="13" t="s">
        <v>55</v>
      </c>
      <c r="DN51" s="13">
        <v>16</v>
      </c>
      <c r="DO51" s="13">
        <v>6</v>
      </c>
      <c r="DP51" s="13">
        <v>3</v>
      </c>
      <c r="DQ51" s="13">
        <v>3</v>
      </c>
      <c r="DR51" s="13">
        <v>7</v>
      </c>
      <c r="DS51" s="16" t="s">
        <v>32</v>
      </c>
      <c r="DT51" s="14">
        <v>40000</v>
      </c>
      <c r="DU51" s="16" t="s">
        <v>476</v>
      </c>
      <c r="DV51" s="13" t="s">
        <v>492</v>
      </c>
      <c r="DW51" s="16"/>
      <c r="DY51" s="22"/>
      <c r="DZ51" s="23"/>
      <c r="EB51" s="30">
        <f t="shared" si="23"/>
        <v>0</v>
      </c>
      <c r="ED51" s="30">
        <f t="array" ref="ED51">SUM($ES$39:$FR$39*ES51:FR51)</f>
        <v>0</v>
      </c>
      <c r="EE51" s="24">
        <f>IF(EB51=0,0,MAX($EE$41:EE50)+1)</f>
        <v>0</v>
      </c>
      <c r="EF51" s="24">
        <f t="shared" si="24"/>
        <v>11</v>
      </c>
      <c r="EG51" s="27" t="s">
        <v>197</v>
      </c>
      <c r="EH51" s="24">
        <v>1</v>
      </c>
      <c r="EI51" s="24">
        <v>5</v>
      </c>
      <c r="EJ51" s="24">
        <v>5</v>
      </c>
      <c r="EK51" s="24">
        <v>2</v>
      </c>
      <c r="EL51" s="24">
        <v>9</v>
      </c>
      <c r="EM51" s="24" t="s">
        <v>198</v>
      </c>
      <c r="EN51" s="25">
        <v>290000</v>
      </c>
      <c r="EQ51" s="30">
        <v>0</v>
      </c>
      <c r="EU51" s="24">
        <v>1</v>
      </c>
      <c r="FJ51" s="24">
        <v>1</v>
      </c>
      <c r="FK51" s="24">
        <v>1</v>
      </c>
    </row>
    <row r="52" spans="33:174" ht="15" hidden="1" customHeight="1">
      <c r="AW52" s="7">
        <f>IF(ISNA(AX52),0,MAX($AW$42:AW51)+1)</f>
        <v>0</v>
      </c>
      <c r="AX52" s="6" t="e">
        <f t="shared" si="26"/>
        <v>#N/A</v>
      </c>
      <c r="AY52" s="6">
        <v>9</v>
      </c>
      <c r="AZ52" s="6">
        <v>9</v>
      </c>
      <c r="BA52" s="6" t="str">
        <f t="shared" si="27"/>
        <v>Kreek Rustgouger</v>
      </c>
      <c r="BB52" s="6" t="str">
        <f t="shared" si="28"/>
        <v>Kreek Rustgouger</v>
      </c>
      <c r="BC52" s="6">
        <v>9</v>
      </c>
      <c r="BE52" s="10" t="s">
        <v>88</v>
      </c>
      <c r="BF52" s="10">
        <f t="shared" si="19"/>
        <v>12</v>
      </c>
      <c r="BG52" s="10">
        <v>50000</v>
      </c>
      <c r="BH52" s="10">
        <v>100000</v>
      </c>
      <c r="BI52" s="10">
        <v>300000</v>
      </c>
      <c r="BJ52" s="10">
        <v>1</v>
      </c>
      <c r="BK52" s="10">
        <v>3</v>
      </c>
      <c r="BM52" s="8" t="s">
        <v>260</v>
      </c>
      <c r="BN52" s="8" t="s">
        <v>256</v>
      </c>
      <c r="BP52" s="8">
        <f ca="1">IF(ISNUMBER(SEARCH($BN52,BP$44)),MAX(BP$45:BP51)+1,0)</f>
        <v>0</v>
      </c>
      <c r="BQ52" s="8">
        <f ca="1">IF(ISNUMBER(SEARCH($BN52,BQ$44)),MAX(BQ$45:BQ51)+1,0)</f>
        <v>0</v>
      </c>
      <c r="BR52" s="8">
        <f ca="1">IF(ISNUMBER(SEARCH($BN52,BR$44)),MAX(BR$45:BR51)+1,0)</f>
        <v>0</v>
      </c>
      <c r="BS52" s="8">
        <f ca="1">IF(ISNUMBER(SEARCH($BN52,BS$44)),MAX(BS$45:BS51)+1,0)</f>
        <v>0</v>
      </c>
      <c r="BT52" s="8">
        <f ca="1">IF(ISNUMBER(SEARCH($BN52,BT$44)),MAX(BT$45:BT51)+1,0)</f>
        <v>0</v>
      </c>
      <c r="BU52" s="8">
        <f ca="1">IF(ISNUMBER(SEARCH($BN52,BU$44)),MAX(BU$45:BU51)+1,0)</f>
        <v>0</v>
      </c>
      <c r="BV52" s="8">
        <f ca="1">IF(ISNUMBER(SEARCH($BN52,BV$44)),MAX(BV$45:BV51)+1,0)</f>
        <v>0</v>
      </c>
      <c r="BW52" s="8">
        <f ca="1">IF(ISNUMBER(SEARCH($BN52,BW$44)),MAX(BW$45:BW51)+1,0)</f>
        <v>0</v>
      </c>
      <c r="BX52" s="8">
        <f ca="1">IF(ISNUMBER(SEARCH($BN52,BX$44)),MAX(BX$45:BX51)+1,0)</f>
        <v>0</v>
      </c>
      <c r="BY52" s="8">
        <f ca="1">IF(ISNUMBER(SEARCH($BN52,BY$44)),MAX(BY$45:BY51)+1,0)</f>
        <v>0</v>
      </c>
      <c r="BZ52" s="8">
        <f ca="1">IF(ISNUMBER(SEARCH($BN52,BZ$44)),MAX(BZ$45:BZ51)+1,0)</f>
        <v>0</v>
      </c>
      <c r="CA52" s="8">
        <f ca="1">IF(ISNUMBER(SEARCH($BN52,CA$44)),MAX(CA$45:CA51)+1,0)</f>
        <v>0</v>
      </c>
      <c r="CB52" s="8">
        <f ca="1">IF(ISNUMBER(SEARCH($BN52,CB$44)),MAX(CB$45:CB51)+1,0)</f>
        <v>0</v>
      </c>
      <c r="CC52" s="8">
        <f ca="1">IF(ISNUMBER(SEARCH($BN52,CC$44)),MAX(CC$45:CC51)+1,0)</f>
        <v>0</v>
      </c>
      <c r="CD52" s="8">
        <f ca="1">IF(ISNUMBER(SEARCH($BN52,CD$44)),MAX(CD$45:CD51)+1,0)</f>
        <v>0</v>
      </c>
      <c r="CE52" s="8">
        <f ca="1">IF(ISNUMBER(SEARCH($BN52,CE$44)),MAX(CE$45:CE51)+1,0)</f>
        <v>0</v>
      </c>
      <c r="CG52" s="8" t="s">
        <v>260</v>
      </c>
      <c r="CJ52" s="8" t="s">
        <v>260</v>
      </c>
      <c r="CK52" s="8" t="s">
        <v>256</v>
      </c>
      <c r="CM52" s="8">
        <f ca="1">IF(ISNUMBER(SEARCH($BN52,CM$44)),MAX(CM$45:CM51)+1,0)</f>
        <v>0</v>
      </c>
      <c r="CN52" s="8">
        <f ca="1">IF(ISNUMBER(SEARCH($BN52,CN$44)),MAX(CN$45:CN51)+1,0)</f>
        <v>0</v>
      </c>
      <c r="CO52" s="8">
        <f ca="1">IF(ISNUMBER(SEARCH($BN52,CO$44)),MAX(CO$45:CO51)+1,0)</f>
        <v>0</v>
      </c>
      <c r="CP52" s="8">
        <f ca="1">IF(ISNUMBER(SEARCH($BN52,CP$44)),MAX(CP$45:CP51)+1,0)</f>
        <v>0</v>
      </c>
      <c r="CQ52" s="8">
        <f ca="1">IF(ISNUMBER(SEARCH($BN52,CQ$44)),MAX(CQ$45:CQ51)+1,0)</f>
        <v>0</v>
      </c>
      <c r="CR52" s="8">
        <f ca="1">IF(ISNUMBER(SEARCH($BN52,CR$44)),MAX(CR$45:CR51)+1,0)</f>
        <v>0</v>
      </c>
      <c r="CS52" s="8">
        <f ca="1">IF(ISNUMBER(SEARCH($BN52,CS$44)),MAX(CS$45:CS51)+1,0)</f>
        <v>0</v>
      </c>
      <c r="CT52" s="8">
        <f ca="1">IF(ISNUMBER(SEARCH($BN52,CT$44)),MAX(CT$45:CT51)+1,0)</f>
        <v>0</v>
      </c>
      <c r="CU52" s="8">
        <f ca="1">IF(ISNUMBER(SEARCH($BN52,CU$44)),MAX(CU$45:CU51)+1,0)</f>
        <v>0</v>
      </c>
      <c r="CV52" s="8">
        <f ca="1">IF(ISNUMBER(SEARCH($BN52,CV$44)),MAX(CV$45:CV51)+1,0)</f>
        <v>0</v>
      </c>
      <c r="CW52" s="8">
        <f ca="1">IF(ISNUMBER(SEARCH($BN52,CW$44)),MAX(CW$45:CW51)+1,0)</f>
        <v>0</v>
      </c>
      <c r="CX52" s="8">
        <f ca="1">IF(ISNUMBER(SEARCH($BN52,CX$44)),MAX(CX$45:CX51)+1,0)</f>
        <v>0</v>
      </c>
      <c r="CY52" s="8">
        <f ca="1">IF(ISNUMBER(SEARCH($BN52,CY$44)),MAX(CY$45:CY51)+1,0)</f>
        <v>0</v>
      </c>
      <c r="CZ52" s="8">
        <f ca="1">IF(ISNUMBER(SEARCH($BN52,CZ$44)),MAX(CZ$45:CZ51)+1,0)</f>
        <v>0</v>
      </c>
      <c r="DA52" s="8">
        <f ca="1">IF(ISNUMBER(SEARCH($BN52,DA$44)),MAX(DA$45:DA51)+1,0)</f>
        <v>0</v>
      </c>
      <c r="DB52" s="8">
        <f ca="1">IF(ISNUMBER(SEARCH($BN52,DB$44)),MAX(DB$45:DB51)+1,0)</f>
        <v>0</v>
      </c>
      <c r="DD52" s="8" t="s">
        <v>260</v>
      </c>
      <c r="DH52" s="13" t="s">
        <v>54</v>
      </c>
      <c r="DI52" s="15">
        <f t="shared" si="22"/>
        <v>2</v>
      </c>
      <c r="DK52" s="15">
        <f t="shared" si="17"/>
        <v>100</v>
      </c>
      <c r="DL52" s="15">
        <f t="shared" si="18"/>
        <v>13</v>
      </c>
      <c r="DM52" s="13" t="s">
        <v>54</v>
      </c>
      <c r="DN52" s="13">
        <v>6</v>
      </c>
      <c r="DO52" s="13">
        <v>4</v>
      </c>
      <c r="DP52" s="13">
        <v>3</v>
      </c>
      <c r="DQ52" s="13">
        <v>2</v>
      </c>
      <c r="DR52" s="13">
        <v>9</v>
      </c>
      <c r="DS52" s="13" t="s">
        <v>56</v>
      </c>
      <c r="DT52" s="14">
        <v>70000</v>
      </c>
      <c r="DU52" s="16" t="s">
        <v>479</v>
      </c>
      <c r="DV52" s="13" t="s">
        <v>497</v>
      </c>
      <c r="DW52" s="16"/>
      <c r="DY52" s="22"/>
      <c r="DZ52" s="23"/>
      <c r="EB52" s="30">
        <f t="shared" si="23"/>
        <v>0</v>
      </c>
      <c r="ED52" s="30">
        <f t="array" ref="ED52">SUM($ES$39:$FR$39*ES52:FR52)</f>
        <v>0</v>
      </c>
      <c r="EE52" s="24">
        <f>IF(EB52=0,0,MAX($EE$41:EE51)+1)</f>
        <v>0</v>
      </c>
      <c r="EF52" s="24">
        <f t="shared" si="24"/>
        <v>12</v>
      </c>
      <c r="EG52" s="24" t="s">
        <v>446</v>
      </c>
      <c r="EH52" s="27">
        <v>1</v>
      </c>
      <c r="EI52" s="27">
        <v>5</v>
      </c>
      <c r="EJ52" s="27">
        <v>3</v>
      </c>
      <c r="EK52" s="27">
        <v>2</v>
      </c>
      <c r="EL52" s="27">
        <v>8</v>
      </c>
      <c r="EM52" s="27" t="s">
        <v>429</v>
      </c>
      <c r="EN52" s="31">
        <v>130000</v>
      </c>
      <c r="EQ52" s="30">
        <v>1</v>
      </c>
      <c r="FE52" s="32">
        <v>1</v>
      </c>
      <c r="FO52" s="32">
        <v>1</v>
      </c>
    </row>
    <row r="53" spans="33:174" ht="15" hidden="1" customHeight="1">
      <c r="AW53" s="7">
        <f>IF(ISNA(AX53),0,MAX($AW$42:AW52)+1)</f>
        <v>0</v>
      </c>
      <c r="AX53" s="6" t="e">
        <f t="shared" si="26"/>
        <v>#N/A</v>
      </c>
      <c r="AY53" s="6">
        <v>10</v>
      </c>
      <c r="AZ53" s="6">
        <v>10</v>
      </c>
      <c r="BA53" s="6" t="str">
        <f t="shared" si="27"/>
        <v>Madcap Miggz</v>
      </c>
      <c r="BB53" s="6" t="str">
        <f t="shared" si="28"/>
        <v>Madcap Miggz</v>
      </c>
      <c r="BC53" s="6">
        <v>10</v>
      </c>
      <c r="BE53" s="10" t="s">
        <v>89</v>
      </c>
      <c r="BF53" s="10">
        <f t="shared" si="19"/>
        <v>13</v>
      </c>
      <c r="BG53" s="10">
        <v>70000</v>
      </c>
      <c r="BH53" s="10">
        <v>100000</v>
      </c>
      <c r="BI53" s="10">
        <v>300000</v>
      </c>
      <c r="BJ53" s="10">
        <v>0</v>
      </c>
      <c r="BK53" s="10">
        <v>4</v>
      </c>
      <c r="BM53" s="8" t="s">
        <v>261</v>
      </c>
      <c r="BN53" s="8" t="s">
        <v>256</v>
      </c>
      <c r="BP53" s="8">
        <f ca="1">IF(ISNUMBER(SEARCH($BN53,BP$44)),MAX(BP$45:BP52)+1,0)</f>
        <v>0</v>
      </c>
      <c r="BQ53" s="8">
        <f ca="1">IF(ISNUMBER(SEARCH($BN53,BQ$44)),MAX(BQ$45:BQ52)+1,0)</f>
        <v>0</v>
      </c>
      <c r="BR53" s="8">
        <f ca="1">IF(ISNUMBER(SEARCH($BN53,BR$44)),MAX(BR$45:BR52)+1,0)</f>
        <v>0</v>
      </c>
      <c r="BS53" s="8">
        <f ca="1">IF(ISNUMBER(SEARCH($BN53,BS$44)),MAX(BS$45:BS52)+1,0)</f>
        <v>0</v>
      </c>
      <c r="BT53" s="8">
        <f ca="1">IF(ISNUMBER(SEARCH($BN53,BT$44)),MAX(BT$45:BT52)+1,0)</f>
        <v>0</v>
      </c>
      <c r="BU53" s="8">
        <f ca="1">IF(ISNUMBER(SEARCH($BN53,BU$44)),MAX(BU$45:BU52)+1,0)</f>
        <v>0</v>
      </c>
      <c r="BV53" s="8">
        <f ca="1">IF(ISNUMBER(SEARCH($BN53,BV$44)),MAX(BV$45:BV52)+1,0)</f>
        <v>0</v>
      </c>
      <c r="BW53" s="8">
        <f ca="1">IF(ISNUMBER(SEARCH($BN53,BW$44)),MAX(BW$45:BW52)+1,0)</f>
        <v>0</v>
      </c>
      <c r="BX53" s="8">
        <f ca="1">IF(ISNUMBER(SEARCH($BN53,BX$44)),MAX(BX$45:BX52)+1,0)</f>
        <v>0</v>
      </c>
      <c r="BY53" s="8">
        <f ca="1">IF(ISNUMBER(SEARCH($BN53,BY$44)),MAX(BY$45:BY52)+1,0)</f>
        <v>0</v>
      </c>
      <c r="BZ53" s="8">
        <f ca="1">IF(ISNUMBER(SEARCH($BN53,BZ$44)),MAX(BZ$45:BZ52)+1,0)</f>
        <v>0</v>
      </c>
      <c r="CA53" s="8">
        <f ca="1">IF(ISNUMBER(SEARCH($BN53,CA$44)),MAX(CA$45:CA52)+1,0)</f>
        <v>0</v>
      </c>
      <c r="CB53" s="8">
        <f ca="1">IF(ISNUMBER(SEARCH($BN53,CB$44)),MAX(CB$45:CB52)+1,0)</f>
        <v>0</v>
      </c>
      <c r="CC53" s="8">
        <f ca="1">IF(ISNUMBER(SEARCH($BN53,CC$44)),MAX(CC$45:CC52)+1,0)</f>
        <v>0</v>
      </c>
      <c r="CD53" s="8">
        <f ca="1">IF(ISNUMBER(SEARCH($BN53,CD$44)),MAX(CD$45:CD52)+1,0)</f>
        <v>0</v>
      </c>
      <c r="CE53" s="8">
        <f ca="1">IF(ISNUMBER(SEARCH($BN53,CE$44)),MAX(CE$45:CE52)+1,0)</f>
        <v>0</v>
      </c>
      <c r="CG53" s="8" t="s">
        <v>261</v>
      </c>
      <c r="CJ53" s="8" t="s">
        <v>261</v>
      </c>
      <c r="CK53" s="8" t="s">
        <v>256</v>
      </c>
      <c r="CM53" s="8">
        <f ca="1">IF(ISNUMBER(SEARCH($BN53,CM$44)),MAX(CM$45:CM52)+1,0)</f>
        <v>0</v>
      </c>
      <c r="CN53" s="8">
        <f ca="1">IF(ISNUMBER(SEARCH($BN53,CN$44)),MAX(CN$45:CN52)+1,0)</f>
        <v>0</v>
      </c>
      <c r="CO53" s="8">
        <f ca="1">IF(ISNUMBER(SEARCH($BN53,CO$44)),MAX(CO$45:CO52)+1,0)</f>
        <v>0</v>
      </c>
      <c r="CP53" s="8">
        <f ca="1">IF(ISNUMBER(SEARCH($BN53,CP$44)),MAX(CP$45:CP52)+1,0)</f>
        <v>0</v>
      </c>
      <c r="CQ53" s="8">
        <f ca="1">IF(ISNUMBER(SEARCH($BN53,CQ$44)),MAX(CQ$45:CQ52)+1,0)</f>
        <v>0</v>
      </c>
      <c r="CR53" s="8">
        <f ca="1">IF(ISNUMBER(SEARCH($BN53,CR$44)),MAX(CR$45:CR52)+1,0)</f>
        <v>0</v>
      </c>
      <c r="CS53" s="8">
        <f ca="1">IF(ISNUMBER(SEARCH($BN53,CS$44)),MAX(CS$45:CS52)+1,0)</f>
        <v>0</v>
      </c>
      <c r="CT53" s="8">
        <f ca="1">IF(ISNUMBER(SEARCH($BN53,CT$44)),MAX(CT$45:CT52)+1,0)</f>
        <v>0</v>
      </c>
      <c r="CU53" s="8">
        <f ca="1">IF(ISNUMBER(SEARCH($BN53,CU$44)),MAX(CU$45:CU52)+1,0)</f>
        <v>0</v>
      </c>
      <c r="CV53" s="8">
        <f ca="1">IF(ISNUMBER(SEARCH($BN53,CV$44)),MAX(CV$45:CV52)+1,0)</f>
        <v>0</v>
      </c>
      <c r="CW53" s="8">
        <f ca="1">IF(ISNUMBER(SEARCH($BN53,CW$44)),MAX(CW$45:CW52)+1,0)</f>
        <v>0</v>
      </c>
      <c r="CX53" s="8">
        <f ca="1">IF(ISNUMBER(SEARCH($BN53,CX$44)),MAX(CX$45:CX52)+1,0)</f>
        <v>0</v>
      </c>
      <c r="CY53" s="8">
        <f ca="1">IF(ISNUMBER(SEARCH($BN53,CY$44)),MAX(CY$45:CY52)+1,0)</f>
        <v>0</v>
      </c>
      <c r="CZ53" s="8">
        <f ca="1">IF(ISNUMBER(SEARCH($BN53,CZ$44)),MAX(CZ$45:CZ52)+1,0)</f>
        <v>0</v>
      </c>
      <c r="DA53" s="8">
        <f ca="1">IF(ISNUMBER(SEARCH($BN53,DA$44)),MAX(DA$45:DA52)+1,0)</f>
        <v>0</v>
      </c>
      <c r="DB53" s="8">
        <f ca="1">IF(ISNUMBER(SEARCH($BN53,DB$44)),MAX(DB$45:DB52)+1,0)</f>
        <v>0</v>
      </c>
      <c r="DD53" s="8" t="s">
        <v>261</v>
      </c>
      <c r="DH53" s="13" t="s">
        <v>54</v>
      </c>
      <c r="DI53" s="15">
        <f t="shared" si="22"/>
        <v>3</v>
      </c>
      <c r="DK53" s="15">
        <f t="shared" si="17"/>
        <v>100</v>
      </c>
      <c r="DL53" s="15">
        <f t="shared" si="18"/>
        <v>14</v>
      </c>
      <c r="DM53" s="13" t="s">
        <v>57</v>
      </c>
      <c r="DN53" s="13">
        <v>2</v>
      </c>
      <c r="DO53" s="13">
        <v>6</v>
      </c>
      <c r="DP53" s="13">
        <v>4</v>
      </c>
      <c r="DQ53" s="13">
        <v>2</v>
      </c>
      <c r="DR53" s="13">
        <v>9</v>
      </c>
      <c r="DS53" s="13" t="s">
        <v>58</v>
      </c>
      <c r="DT53" s="14">
        <v>130000</v>
      </c>
      <c r="DU53" s="16" t="s">
        <v>479</v>
      </c>
      <c r="DV53" s="13" t="s">
        <v>495</v>
      </c>
      <c r="DW53" s="16"/>
      <c r="DY53" s="22"/>
      <c r="DZ53" s="23"/>
      <c r="EB53" s="30">
        <f t="shared" si="23"/>
        <v>0</v>
      </c>
      <c r="ED53" s="30">
        <f t="array" ref="ED53">SUM($ES$39:$FR$39*ES53:FR53)</f>
        <v>0</v>
      </c>
      <c r="EE53" s="24">
        <f>IF(EB53=0,0,MAX($EE$41:EE52)+1)</f>
        <v>0</v>
      </c>
      <c r="EF53" s="24">
        <f t="shared" si="24"/>
        <v>13</v>
      </c>
      <c r="EG53" s="27" t="s">
        <v>387</v>
      </c>
      <c r="EH53" s="24">
        <v>1</v>
      </c>
      <c r="EI53" s="27">
        <v>6</v>
      </c>
      <c r="EJ53" s="27">
        <v>3</v>
      </c>
      <c r="EK53" s="27">
        <v>3</v>
      </c>
      <c r="EL53" s="27">
        <v>8</v>
      </c>
      <c r="EM53" s="27" t="s">
        <v>388</v>
      </c>
      <c r="EN53" s="25">
        <v>230000</v>
      </c>
      <c r="EQ53" s="30">
        <v>1</v>
      </c>
      <c r="FJ53" s="27">
        <v>1</v>
      </c>
    </row>
    <row r="54" spans="33:174" ht="15" hidden="1" customHeight="1">
      <c r="AW54" s="7"/>
      <c r="AZ54" s="6">
        <v>11</v>
      </c>
      <c r="BA54" s="6" t="str">
        <f t="shared" si="27"/>
        <v>Morg 'n' Thorg</v>
      </c>
      <c r="BB54" s="6" t="str">
        <f t="shared" si="28"/>
        <v>Morg 'n' Thorg</v>
      </c>
      <c r="BC54" s="6">
        <v>11</v>
      </c>
      <c r="BE54" s="10" t="s">
        <v>90</v>
      </c>
      <c r="BF54" s="10">
        <f t="shared" si="19"/>
        <v>14</v>
      </c>
      <c r="BG54" s="10">
        <v>70000</v>
      </c>
      <c r="BH54" s="10">
        <v>100000</v>
      </c>
      <c r="BI54" s="10">
        <v>300000</v>
      </c>
      <c r="BJ54" s="10">
        <v>1</v>
      </c>
      <c r="BK54" s="10">
        <v>5</v>
      </c>
      <c r="BM54" s="8" t="s">
        <v>262</v>
      </c>
      <c r="BN54" s="8" t="s">
        <v>256</v>
      </c>
      <c r="BP54" s="8">
        <f ca="1">IF(ISNUMBER(SEARCH($BN54,BP$44)),MAX(BP$45:BP53)+1,0)</f>
        <v>0</v>
      </c>
      <c r="BQ54" s="8">
        <f ca="1">IF(ISNUMBER(SEARCH($BN54,BQ$44)),MAX(BQ$45:BQ53)+1,0)</f>
        <v>0</v>
      </c>
      <c r="BR54" s="8">
        <f ca="1">IF(ISNUMBER(SEARCH($BN54,BR$44)),MAX(BR$45:BR53)+1,0)</f>
        <v>0</v>
      </c>
      <c r="BS54" s="8">
        <f ca="1">IF(ISNUMBER(SEARCH($BN54,BS$44)),MAX(BS$45:BS53)+1,0)</f>
        <v>0</v>
      </c>
      <c r="BT54" s="8">
        <f ca="1">IF(ISNUMBER(SEARCH($BN54,BT$44)),MAX(BT$45:BT53)+1,0)</f>
        <v>0</v>
      </c>
      <c r="BU54" s="8">
        <f ca="1">IF(ISNUMBER(SEARCH($BN54,BU$44)),MAX(BU$45:BU53)+1,0)</f>
        <v>0</v>
      </c>
      <c r="BV54" s="8">
        <f ca="1">IF(ISNUMBER(SEARCH($BN54,BV$44)),MAX(BV$45:BV53)+1,0)</f>
        <v>0</v>
      </c>
      <c r="BW54" s="8">
        <f ca="1">IF(ISNUMBER(SEARCH($BN54,BW$44)),MAX(BW$45:BW53)+1,0)</f>
        <v>0</v>
      </c>
      <c r="BX54" s="8">
        <f ca="1">IF(ISNUMBER(SEARCH($BN54,BX$44)),MAX(BX$45:BX53)+1,0)</f>
        <v>0</v>
      </c>
      <c r="BY54" s="8">
        <f ca="1">IF(ISNUMBER(SEARCH($BN54,BY$44)),MAX(BY$45:BY53)+1,0)</f>
        <v>0</v>
      </c>
      <c r="BZ54" s="8">
        <f ca="1">IF(ISNUMBER(SEARCH($BN54,BZ$44)),MAX(BZ$45:BZ53)+1,0)</f>
        <v>0</v>
      </c>
      <c r="CA54" s="8">
        <f ca="1">IF(ISNUMBER(SEARCH($BN54,CA$44)),MAX(CA$45:CA53)+1,0)</f>
        <v>0</v>
      </c>
      <c r="CB54" s="8">
        <f ca="1">IF(ISNUMBER(SEARCH($BN54,CB$44)),MAX(CB$45:CB53)+1,0)</f>
        <v>0</v>
      </c>
      <c r="CC54" s="8">
        <f ca="1">IF(ISNUMBER(SEARCH($BN54,CC$44)),MAX(CC$45:CC53)+1,0)</f>
        <v>0</v>
      </c>
      <c r="CD54" s="8">
        <f ca="1">IF(ISNUMBER(SEARCH($BN54,CD$44)),MAX(CD$45:CD53)+1,0)</f>
        <v>0</v>
      </c>
      <c r="CE54" s="8">
        <f ca="1">IF(ISNUMBER(SEARCH($BN54,CE$44)),MAX(CE$45:CE53)+1,0)</f>
        <v>0</v>
      </c>
      <c r="CG54" s="8" t="s">
        <v>262</v>
      </c>
      <c r="CJ54" s="8" t="s">
        <v>262</v>
      </c>
      <c r="CK54" s="8" t="s">
        <v>256</v>
      </c>
      <c r="CM54" s="8">
        <f ca="1">IF(ISNUMBER(SEARCH($BN54,CM$44)),MAX(CM$45:CM53)+1,0)</f>
        <v>0</v>
      </c>
      <c r="CN54" s="8">
        <f ca="1">IF(ISNUMBER(SEARCH($BN54,CN$44)),MAX(CN$45:CN53)+1,0)</f>
        <v>0</v>
      </c>
      <c r="CO54" s="8">
        <f ca="1">IF(ISNUMBER(SEARCH($BN54,CO$44)),MAX(CO$45:CO53)+1,0)</f>
        <v>0</v>
      </c>
      <c r="CP54" s="8">
        <f ca="1">IF(ISNUMBER(SEARCH($BN54,CP$44)),MAX(CP$45:CP53)+1,0)</f>
        <v>0</v>
      </c>
      <c r="CQ54" s="8">
        <f ca="1">IF(ISNUMBER(SEARCH($BN54,CQ$44)),MAX(CQ$45:CQ53)+1,0)</f>
        <v>0</v>
      </c>
      <c r="CR54" s="8">
        <f ca="1">IF(ISNUMBER(SEARCH($BN54,CR$44)),MAX(CR$45:CR53)+1,0)</f>
        <v>0</v>
      </c>
      <c r="CS54" s="8">
        <f ca="1">IF(ISNUMBER(SEARCH($BN54,CS$44)),MAX(CS$45:CS53)+1,0)</f>
        <v>0</v>
      </c>
      <c r="CT54" s="8">
        <f ca="1">IF(ISNUMBER(SEARCH($BN54,CT$44)),MAX(CT$45:CT53)+1,0)</f>
        <v>0</v>
      </c>
      <c r="CU54" s="8">
        <f ca="1">IF(ISNUMBER(SEARCH($BN54,CU$44)),MAX(CU$45:CU53)+1,0)</f>
        <v>0</v>
      </c>
      <c r="CV54" s="8">
        <f ca="1">IF(ISNUMBER(SEARCH($BN54,CV$44)),MAX(CV$45:CV53)+1,0)</f>
        <v>0</v>
      </c>
      <c r="CW54" s="8">
        <f ca="1">IF(ISNUMBER(SEARCH($BN54,CW$44)),MAX(CW$45:CW53)+1,0)</f>
        <v>0</v>
      </c>
      <c r="CX54" s="8">
        <f ca="1">IF(ISNUMBER(SEARCH($BN54,CX$44)),MAX(CX$45:CX53)+1,0)</f>
        <v>0</v>
      </c>
      <c r="CY54" s="8">
        <f ca="1">IF(ISNUMBER(SEARCH($BN54,CY$44)),MAX(CY$45:CY53)+1,0)</f>
        <v>0</v>
      </c>
      <c r="CZ54" s="8">
        <f ca="1">IF(ISNUMBER(SEARCH($BN54,CZ$44)),MAX(CZ$45:CZ53)+1,0)</f>
        <v>0</v>
      </c>
      <c r="DA54" s="8">
        <f ca="1">IF(ISNUMBER(SEARCH($BN54,DA$44)),MAX(DA$45:DA53)+1,0)</f>
        <v>0</v>
      </c>
      <c r="DB54" s="8">
        <f ca="1">IF(ISNUMBER(SEARCH($BN54,DB$44)),MAX(DB$45:DB53)+1,0)</f>
        <v>0</v>
      </c>
      <c r="DD54" s="8" t="s">
        <v>262</v>
      </c>
      <c r="DH54" s="13" t="s">
        <v>54</v>
      </c>
      <c r="DI54" s="15">
        <f t="shared" si="22"/>
        <v>4</v>
      </c>
      <c r="DK54" s="15">
        <f t="shared" si="17"/>
        <v>100</v>
      </c>
      <c r="DL54" s="15">
        <f t="shared" si="18"/>
        <v>15</v>
      </c>
      <c r="DM54" s="13" t="s">
        <v>52</v>
      </c>
      <c r="DN54" s="13">
        <v>1</v>
      </c>
      <c r="DO54" s="13">
        <v>5</v>
      </c>
      <c r="DP54" s="13">
        <v>5</v>
      </c>
      <c r="DQ54" s="13">
        <v>2</v>
      </c>
      <c r="DR54" s="13">
        <v>8</v>
      </c>
      <c r="DS54" s="15" t="s">
        <v>53</v>
      </c>
      <c r="DT54" s="14">
        <v>150000</v>
      </c>
      <c r="DU54" s="16" t="s">
        <v>483</v>
      </c>
      <c r="DV54" s="13" t="s">
        <v>498</v>
      </c>
      <c r="DW54" s="16"/>
      <c r="DY54" s="22"/>
      <c r="DZ54" s="23"/>
      <c r="EB54" s="30">
        <f t="shared" si="23"/>
        <v>0</v>
      </c>
      <c r="ED54" s="30">
        <f t="array" ref="ED54">SUM($ES$39:$FR$39*ES54:FR54)</f>
        <v>0</v>
      </c>
      <c r="EE54" s="24">
        <f>IF(EB54=0,0,MAX($EE$41:EE53)+1)</f>
        <v>0</v>
      </c>
      <c r="EF54" s="24">
        <f t="shared" si="24"/>
        <v>14</v>
      </c>
      <c r="EG54" s="24" t="s">
        <v>440</v>
      </c>
      <c r="EH54" s="27">
        <v>1</v>
      </c>
      <c r="EI54" s="27">
        <v>6</v>
      </c>
      <c r="EJ54" s="27">
        <v>2</v>
      </c>
      <c r="EK54" s="27">
        <v>3</v>
      </c>
      <c r="EL54" s="27">
        <v>7</v>
      </c>
      <c r="EM54" s="27" t="s">
        <v>441</v>
      </c>
      <c r="EN54" s="31">
        <v>100000</v>
      </c>
      <c r="EQ54" s="30">
        <v>1</v>
      </c>
      <c r="FB54" s="32">
        <v>1</v>
      </c>
    </row>
    <row r="55" spans="33:174" ht="15" hidden="1" customHeight="1">
      <c r="AW55" s="7">
        <f>IF(ISNA(AX55),0,MAX($AW$42:AW53)+1)</f>
        <v>6</v>
      </c>
      <c r="AX55" s="6" t="str">
        <f t="shared" ref="AX55:AX69" si="31">VLOOKUP(AY55,EE:EG,3,0)</f>
        <v>Bomber Dribblesnot</v>
      </c>
      <c r="AY55" s="6">
        <v>11</v>
      </c>
      <c r="AZ55" s="6">
        <v>12</v>
      </c>
      <c r="BA55" s="6" t="str">
        <f t="shared" si="27"/>
        <v>Nobbla Blackwart</v>
      </c>
      <c r="BB55" s="6" t="str">
        <f t="shared" si="28"/>
        <v>Nobbla Blackwart</v>
      </c>
      <c r="BC55" s="6">
        <v>12</v>
      </c>
      <c r="BE55" s="10" t="s">
        <v>91</v>
      </c>
      <c r="BF55" s="10">
        <f t="shared" si="19"/>
        <v>15</v>
      </c>
      <c r="BG55" s="10">
        <v>60000</v>
      </c>
      <c r="BH55" s="10">
        <v>100000</v>
      </c>
      <c r="BI55" s="10">
        <v>300000</v>
      </c>
      <c r="BJ55" s="10">
        <v>1</v>
      </c>
      <c r="BK55" s="10">
        <v>1</v>
      </c>
      <c r="BM55" s="8" t="s">
        <v>263</v>
      </c>
      <c r="BN55" s="8" t="s">
        <v>256</v>
      </c>
      <c r="BP55" s="8">
        <f ca="1">IF(ISNUMBER(SEARCH($BN55,BP$44)),MAX(BP$45:BP54)+1,0)</f>
        <v>0</v>
      </c>
      <c r="BQ55" s="8">
        <f ca="1">IF(ISNUMBER(SEARCH($BN55,BQ$44)),MAX(BQ$45:BQ54)+1,0)</f>
        <v>0</v>
      </c>
      <c r="BR55" s="8">
        <f ca="1">IF(ISNUMBER(SEARCH($BN55,BR$44)),MAX(BR$45:BR54)+1,0)</f>
        <v>0</v>
      </c>
      <c r="BS55" s="8">
        <f ca="1">IF(ISNUMBER(SEARCH($BN55,BS$44)),MAX(BS$45:BS54)+1,0)</f>
        <v>0</v>
      </c>
      <c r="BT55" s="8">
        <f ca="1">IF(ISNUMBER(SEARCH($BN55,BT$44)),MAX(BT$45:BT54)+1,0)</f>
        <v>0</v>
      </c>
      <c r="BU55" s="8">
        <f ca="1">IF(ISNUMBER(SEARCH($BN55,BU$44)),MAX(BU$45:BU54)+1,0)</f>
        <v>0</v>
      </c>
      <c r="BV55" s="8">
        <f ca="1">IF(ISNUMBER(SEARCH($BN55,BV$44)),MAX(BV$45:BV54)+1,0)</f>
        <v>0</v>
      </c>
      <c r="BW55" s="8">
        <f ca="1">IF(ISNUMBER(SEARCH($BN55,BW$44)),MAX(BW$45:BW54)+1,0)</f>
        <v>0</v>
      </c>
      <c r="BX55" s="8">
        <f ca="1">IF(ISNUMBER(SEARCH($BN55,BX$44)),MAX(BX$45:BX54)+1,0)</f>
        <v>0</v>
      </c>
      <c r="BY55" s="8">
        <f ca="1">IF(ISNUMBER(SEARCH($BN55,BY$44)),MAX(BY$45:BY54)+1,0)</f>
        <v>0</v>
      </c>
      <c r="BZ55" s="8">
        <f ca="1">IF(ISNUMBER(SEARCH($BN55,BZ$44)),MAX(BZ$45:BZ54)+1,0)</f>
        <v>0</v>
      </c>
      <c r="CA55" s="8">
        <f ca="1">IF(ISNUMBER(SEARCH($BN55,CA$44)),MAX(CA$45:CA54)+1,0)</f>
        <v>0</v>
      </c>
      <c r="CB55" s="8">
        <f ca="1">IF(ISNUMBER(SEARCH($BN55,CB$44)),MAX(CB$45:CB54)+1,0)</f>
        <v>0</v>
      </c>
      <c r="CC55" s="8">
        <f ca="1">IF(ISNUMBER(SEARCH($BN55,CC$44)),MAX(CC$45:CC54)+1,0)</f>
        <v>0</v>
      </c>
      <c r="CD55" s="8">
        <f ca="1">IF(ISNUMBER(SEARCH($BN55,CD$44)),MAX(CD$45:CD54)+1,0)</f>
        <v>0</v>
      </c>
      <c r="CE55" s="8">
        <f ca="1">IF(ISNUMBER(SEARCH($BN55,CE$44)),MAX(CE$45:CE54)+1,0)</f>
        <v>0</v>
      </c>
      <c r="CG55" s="8" t="s">
        <v>263</v>
      </c>
      <c r="CJ55" s="8" t="s">
        <v>263</v>
      </c>
      <c r="CK55" s="8" t="s">
        <v>256</v>
      </c>
      <c r="CM55" s="8">
        <f ca="1">IF(ISNUMBER(SEARCH($BN55,CM$44)),MAX(CM$45:CM54)+1,0)</f>
        <v>0</v>
      </c>
      <c r="CN55" s="8">
        <f ca="1">IF(ISNUMBER(SEARCH($BN55,CN$44)),MAX(CN$45:CN54)+1,0)</f>
        <v>0</v>
      </c>
      <c r="CO55" s="8">
        <f ca="1">IF(ISNUMBER(SEARCH($BN55,CO$44)),MAX(CO$45:CO54)+1,0)</f>
        <v>0</v>
      </c>
      <c r="CP55" s="8">
        <f ca="1">IF(ISNUMBER(SEARCH($BN55,CP$44)),MAX(CP$45:CP54)+1,0)</f>
        <v>0</v>
      </c>
      <c r="CQ55" s="8">
        <f ca="1">IF(ISNUMBER(SEARCH($BN55,CQ$44)),MAX(CQ$45:CQ54)+1,0)</f>
        <v>0</v>
      </c>
      <c r="CR55" s="8">
        <f ca="1">IF(ISNUMBER(SEARCH($BN55,CR$44)),MAX(CR$45:CR54)+1,0)</f>
        <v>0</v>
      </c>
      <c r="CS55" s="8">
        <f ca="1">IF(ISNUMBER(SEARCH($BN55,CS$44)),MAX(CS$45:CS54)+1,0)</f>
        <v>0</v>
      </c>
      <c r="CT55" s="8">
        <f ca="1">IF(ISNUMBER(SEARCH($BN55,CT$44)),MAX(CT$45:CT54)+1,0)</f>
        <v>0</v>
      </c>
      <c r="CU55" s="8">
        <f ca="1">IF(ISNUMBER(SEARCH($BN55,CU$44)),MAX(CU$45:CU54)+1,0)</f>
        <v>0</v>
      </c>
      <c r="CV55" s="8">
        <f ca="1">IF(ISNUMBER(SEARCH($BN55,CV$44)),MAX(CV$45:CV54)+1,0)</f>
        <v>0</v>
      </c>
      <c r="CW55" s="8">
        <f ca="1">IF(ISNUMBER(SEARCH($BN55,CW$44)),MAX(CW$45:CW54)+1,0)</f>
        <v>0</v>
      </c>
      <c r="CX55" s="8">
        <f ca="1">IF(ISNUMBER(SEARCH($BN55,CX$44)),MAX(CX$45:CX54)+1,0)</f>
        <v>0</v>
      </c>
      <c r="CY55" s="8">
        <f ca="1">IF(ISNUMBER(SEARCH($BN55,CY$44)),MAX(CY$45:CY54)+1,0)</f>
        <v>0</v>
      </c>
      <c r="CZ55" s="8">
        <f ca="1">IF(ISNUMBER(SEARCH($BN55,CZ$44)),MAX(CZ$45:CZ54)+1,0)</f>
        <v>0</v>
      </c>
      <c r="DA55" s="8">
        <f ca="1">IF(ISNUMBER(SEARCH($BN55,DA$44)),MAX(DA$45:DA54)+1,0)</f>
        <v>0</v>
      </c>
      <c r="DB55" s="8">
        <f ca="1">IF(ISNUMBER(SEARCH($BN55,DB$44)),MAX(DB$45:DB54)+1,0)</f>
        <v>0</v>
      </c>
      <c r="DD55" s="8" t="s">
        <v>263</v>
      </c>
      <c r="DH55" s="13" t="s">
        <v>59</v>
      </c>
      <c r="DI55" s="15">
        <f t="shared" si="22"/>
        <v>1</v>
      </c>
      <c r="DK55" s="15">
        <f t="shared" si="17"/>
        <v>100</v>
      </c>
      <c r="DL55" s="15">
        <f t="shared" si="18"/>
        <v>16</v>
      </c>
      <c r="DM55" s="13" t="s">
        <v>60</v>
      </c>
      <c r="DN55" s="13">
        <v>12</v>
      </c>
      <c r="DO55" s="13">
        <v>6</v>
      </c>
      <c r="DP55" s="13">
        <v>3</v>
      </c>
      <c r="DQ55" s="13">
        <v>3</v>
      </c>
      <c r="DR55" s="13">
        <v>8</v>
      </c>
      <c r="DS55" s="16" t="s">
        <v>32</v>
      </c>
      <c r="DT55" s="14">
        <v>50000</v>
      </c>
      <c r="DU55" s="16" t="s">
        <v>484</v>
      </c>
      <c r="DV55" s="13" t="s">
        <v>267</v>
      </c>
      <c r="DW55" s="16"/>
      <c r="DY55" s="22"/>
      <c r="DZ55" s="23"/>
      <c r="EB55" s="30">
        <f t="shared" si="23"/>
        <v>0</v>
      </c>
      <c r="ED55" s="30">
        <f t="array" ref="ED55">SUM($ES$39:$FR$39*ES55:FR55)</f>
        <v>0</v>
      </c>
      <c r="EE55" s="24">
        <f>IF(EB55=0,0,MAX($EE$41:EE54)+1)</f>
        <v>0</v>
      </c>
      <c r="EF55" s="24">
        <f t="shared" si="24"/>
        <v>15</v>
      </c>
      <c r="EG55" s="24" t="s">
        <v>447</v>
      </c>
      <c r="EH55" s="27">
        <v>1</v>
      </c>
      <c r="EI55" s="27">
        <v>5</v>
      </c>
      <c r="EJ55" s="27">
        <v>2</v>
      </c>
      <c r="EK55" s="27">
        <v>3</v>
      </c>
      <c r="EL55" s="27">
        <v>6</v>
      </c>
      <c r="EM55" s="27" t="s">
        <v>448</v>
      </c>
      <c r="EN55" s="31">
        <v>50000</v>
      </c>
      <c r="EQ55" s="30">
        <v>1</v>
      </c>
      <c r="FB55" s="32">
        <v>1</v>
      </c>
    </row>
    <row r="56" spans="33:174" ht="15" hidden="1" customHeight="1">
      <c r="AW56" s="7">
        <f>IF(ISNA(AX56),0,MAX($AW$42:AW55)+1)</f>
        <v>7</v>
      </c>
      <c r="AX56" s="6" t="str">
        <f t="shared" si="31"/>
        <v>Glart Smashrip Sr.</v>
      </c>
      <c r="AY56" s="6">
        <f>AY55+1</f>
        <v>12</v>
      </c>
      <c r="AZ56" s="6">
        <v>13</v>
      </c>
      <c r="BA56" s="6" t="str">
        <f t="shared" si="27"/>
        <v>Skitter Stab-Stab</v>
      </c>
      <c r="BB56" s="6" t="str">
        <f t="shared" si="28"/>
        <v>Skitter Stab-Stab</v>
      </c>
      <c r="BC56" s="6">
        <v>13</v>
      </c>
      <c r="BE56" s="10" t="s">
        <v>92</v>
      </c>
      <c r="BF56" s="10">
        <f t="shared" si="19"/>
        <v>16</v>
      </c>
      <c r="BG56" s="10">
        <v>70000</v>
      </c>
      <c r="BH56" s="10">
        <v>100000</v>
      </c>
      <c r="BI56" s="10">
        <v>300000</v>
      </c>
      <c r="BJ56" s="10">
        <v>0</v>
      </c>
      <c r="BK56" s="10">
        <v>2</v>
      </c>
      <c r="BM56" s="8" t="s">
        <v>264</v>
      </c>
      <c r="BN56" s="8" t="s">
        <v>256</v>
      </c>
      <c r="BP56" s="8">
        <f ca="1">IF(ISNUMBER(SEARCH($BN56,BP$44)),MAX(BP$45:BP55)+1,0)</f>
        <v>0</v>
      </c>
      <c r="BQ56" s="8">
        <f ca="1">IF(ISNUMBER(SEARCH($BN56,BQ$44)),MAX(BQ$45:BQ55)+1,0)</f>
        <v>0</v>
      </c>
      <c r="BR56" s="8">
        <f ca="1">IF(ISNUMBER(SEARCH($BN56,BR$44)),MAX(BR$45:BR55)+1,0)</f>
        <v>0</v>
      </c>
      <c r="BS56" s="8">
        <f ca="1">IF(ISNUMBER(SEARCH($BN56,BS$44)),MAX(BS$45:BS55)+1,0)</f>
        <v>0</v>
      </c>
      <c r="BT56" s="8">
        <f ca="1">IF(ISNUMBER(SEARCH($BN56,BT$44)),MAX(BT$45:BT55)+1,0)</f>
        <v>0</v>
      </c>
      <c r="BU56" s="8">
        <f ca="1">IF(ISNUMBER(SEARCH($BN56,BU$44)),MAX(BU$45:BU55)+1,0)</f>
        <v>0</v>
      </c>
      <c r="BV56" s="8">
        <f ca="1">IF(ISNUMBER(SEARCH($BN56,BV$44)),MAX(BV$45:BV55)+1,0)</f>
        <v>0</v>
      </c>
      <c r="BW56" s="8">
        <f ca="1">IF(ISNUMBER(SEARCH($BN56,BW$44)),MAX(BW$45:BW55)+1,0)</f>
        <v>0</v>
      </c>
      <c r="BX56" s="8">
        <f ca="1">IF(ISNUMBER(SEARCH($BN56,BX$44)),MAX(BX$45:BX55)+1,0)</f>
        <v>0</v>
      </c>
      <c r="BY56" s="8">
        <f ca="1">IF(ISNUMBER(SEARCH($BN56,BY$44)),MAX(BY$45:BY55)+1,0)</f>
        <v>0</v>
      </c>
      <c r="BZ56" s="8">
        <f ca="1">IF(ISNUMBER(SEARCH($BN56,BZ$44)),MAX(BZ$45:BZ55)+1,0)</f>
        <v>0</v>
      </c>
      <c r="CA56" s="8">
        <f ca="1">IF(ISNUMBER(SEARCH($BN56,CA$44)),MAX(CA$45:CA55)+1,0)</f>
        <v>0</v>
      </c>
      <c r="CB56" s="8">
        <f ca="1">IF(ISNUMBER(SEARCH($BN56,CB$44)),MAX(CB$45:CB55)+1,0)</f>
        <v>0</v>
      </c>
      <c r="CC56" s="8">
        <f ca="1">IF(ISNUMBER(SEARCH($BN56,CC$44)),MAX(CC$45:CC55)+1,0)</f>
        <v>0</v>
      </c>
      <c r="CD56" s="8">
        <f ca="1">IF(ISNUMBER(SEARCH($BN56,CD$44)),MAX(CD$45:CD55)+1,0)</f>
        <v>0</v>
      </c>
      <c r="CE56" s="8">
        <f ca="1">IF(ISNUMBER(SEARCH($BN56,CE$44)),MAX(CE$45:CE55)+1,0)</f>
        <v>0</v>
      </c>
      <c r="CG56" s="8" t="s">
        <v>264</v>
      </c>
      <c r="CJ56" s="8" t="s">
        <v>264</v>
      </c>
      <c r="CK56" s="8" t="s">
        <v>256</v>
      </c>
      <c r="CM56" s="8">
        <f ca="1">IF(ISNUMBER(SEARCH($BN56,CM$44)),MAX(CM$45:CM55)+1,0)</f>
        <v>0</v>
      </c>
      <c r="CN56" s="8">
        <f ca="1">IF(ISNUMBER(SEARCH($BN56,CN$44)),MAX(CN$45:CN55)+1,0)</f>
        <v>0</v>
      </c>
      <c r="CO56" s="8">
        <f ca="1">IF(ISNUMBER(SEARCH($BN56,CO$44)),MAX(CO$45:CO55)+1,0)</f>
        <v>0</v>
      </c>
      <c r="CP56" s="8">
        <f ca="1">IF(ISNUMBER(SEARCH($BN56,CP$44)),MAX(CP$45:CP55)+1,0)</f>
        <v>0</v>
      </c>
      <c r="CQ56" s="8">
        <f ca="1">IF(ISNUMBER(SEARCH($BN56,CQ$44)),MAX(CQ$45:CQ55)+1,0)</f>
        <v>0</v>
      </c>
      <c r="CR56" s="8">
        <f ca="1">IF(ISNUMBER(SEARCH($BN56,CR$44)),MAX(CR$45:CR55)+1,0)</f>
        <v>0</v>
      </c>
      <c r="CS56" s="8">
        <f ca="1">IF(ISNUMBER(SEARCH($BN56,CS$44)),MAX(CS$45:CS55)+1,0)</f>
        <v>0</v>
      </c>
      <c r="CT56" s="8">
        <f ca="1">IF(ISNUMBER(SEARCH($BN56,CT$44)),MAX(CT$45:CT55)+1,0)</f>
        <v>0</v>
      </c>
      <c r="CU56" s="8">
        <f ca="1">IF(ISNUMBER(SEARCH($BN56,CU$44)),MAX(CU$45:CU55)+1,0)</f>
        <v>0</v>
      </c>
      <c r="CV56" s="8">
        <f ca="1">IF(ISNUMBER(SEARCH($BN56,CV$44)),MAX(CV$45:CV55)+1,0)</f>
        <v>0</v>
      </c>
      <c r="CW56" s="8">
        <f ca="1">IF(ISNUMBER(SEARCH($BN56,CW$44)),MAX(CW$45:CW55)+1,0)</f>
        <v>0</v>
      </c>
      <c r="CX56" s="8">
        <f ca="1">IF(ISNUMBER(SEARCH($BN56,CX$44)),MAX(CX$45:CX55)+1,0)</f>
        <v>0</v>
      </c>
      <c r="CY56" s="8">
        <f ca="1">IF(ISNUMBER(SEARCH($BN56,CY$44)),MAX(CY$45:CY55)+1,0)</f>
        <v>0</v>
      </c>
      <c r="CZ56" s="8">
        <f ca="1">IF(ISNUMBER(SEARCH($BN56,CZ$44)),MAX(CZ$45:CZ55)+1,0)</f>
        <v>0</v>
      </c>
      <c r="DA56" s="8">
        <f ca="1">IF(ISNUMBER(SEARCH($BN56,DA$44)),MAX(DA$45:DA55)+1,0)</f>
        <v>0</v>
      </c>
      <c r="DB56" s="8">
        <f ca="1">IF(ISNUMBER(SEARCH($BN56,DB$44)),MAX(DB$45:DB55)+1,0)</f>
        <v>0</v>
      </c>
      <c r="DD56" s="8" t="s">
        <v>264</v>
      </c>
      <c r="DH56" s="13" t="s">
        <v>59</v>
      </c>
      <c r="DI56" s="15">
        <f t="shared" si="22"/>
        <v>2</v>
      </c>
      <c r="DK56" s="15">
        <f t="shared" si="17"/>
        <v>100</v>
      </c>
      <c r="DL56" s="15">
        <f t="shared" si="18"/>
        <v>17</v>
      </c>
      <c r="DM56" s="13" t="s">
        <v>61</v>
      </c>
      <c r="DN56" s="13">
        <v>1</v>
      </c>
      <c r="DO56" s="13">
        <v>6</v>
      </c>
      <c r="DP56" s="13">
        <v>2</v>
      </c>
      <c r="DQ56" s="13">
        <v>3</v>
      </c>
      <c r="DR56" s="13">
        <v>7</v>
      </c>
      <c r="DS56" s="15" t="s">
        <v>62</v>
      </c>
      <c r="DT56" s="14">
        <v>40000</v>
      </c>
      <c r="DU56" s="16" t="s">
        <v>485</v>
      </c>
      <c r="DV56" s="13" t="s">
        <v>499</v>
      </c>
      <c r="DW56" s="16"/>
      <c r="DY56" s="22"/>
      <c r="DZ56" s="23"/>
      <c r="EB56" s="30">
        <f t="shared" si="23"/>
        <v>0</v>
      </c>
      <c r="ED56" s="30">
        <f t="array" ref="ED56">SUM($ES$39:$FR$39*ES56:FR56)</f>
        <v>0</v>
      </c>
      <c r="EE56" s="24">
        <f>IF(EB56=0,0,MAX($EE$41:EE55)+1)</f>
        <v>0</v>
      </c>
      <c r="EF56" s="24">
        <f t="shared" si="24"/>
        <v>16</v>
      </c>
      <c r="EG56" s="24" t="s">
        <v>207</v>
      </c>
      <c r="EH56" s="24">
        <v>1</v>
      </c>
      <c r="EI56" s="24">
        <v>6</v>
      </c>
      <c r="EJ56" s="24">
        <v>5</v>
      </c>
      <c r="EK56" s="24">
        <v>4</v>
      </c>
      <c r="EL56" s="24">
        <v>9</v>
      </c>
      <c r="EM56" s="24" t="s">
        <v>209</v>
      </c>
      <c r="EN56" s="25">
        <v>390000</v>
      </c>
      <c r="EQ56" s="30">
        <v>1</v>
      </c>
      <c r="FH56" s="24">
        <v>1</v>
      </c>
      <c r="FO56" s="24">
        <v>1</v>
      </c>
      <c r="FQ56" s="24">
        <v>1</v>
      </c>
    </row>
    <row r="57" spans="33:174" ht="15" hidden="1" customHeight="1">
      <c r="AW57" s="7">
        <f>IF(ISNA(AX57),0,MAX($AW$42:AW56)+1)</f>
        <v>8</v>
      </c>
      <c r="AX57" s="6" t="str">
        <f t="shared" si="31"/>
        <v>Gobbler Grimlich</v>
      </c>
      <c r="AY57" s="6">
        <f t="shared" ref="AY57:AY69" si="32">AY56+1</f>
        <v>13</v>
      </c>
      <c r="AZ57" s="6">
        <v>14</v>
      </c>
      <c r="BA57" s="6" t="e">
        <f t="shared" si="27"/>
        <v>#N/A</v>
      </c>
      <c r="BB57" s="6" t="str">
        <f t="shared" si="28"/>
        <v/>
      </c>
      <c r="BC57" s="6">
        <v>14</v>
      </c>
      <c r="BE57" s="10" t="s">
        <v>93</v>
      </c>
      <c r="BF57" s="10">
        <f t="shared" si="19"/>
        <v>17</v>
      </c>
      <c r="BG57" s="10">
        <v>60000</v>
      </c>
      <c r="BH57" s="10">
        <v>100000</v>
      </c>
      <c r="BI57" s="10">
        <v>300000</v>
      </c>
      <c r="BJ57" s="10">
        <v>1</v>
      </c>
      <c r="BK57" s="10">
        <v>1</v>
      </c>
      <c r="BM57" s="8" t="s">
        <v>265</v>
      </c>
      <c r="BN57" s="8" t="s">
        <v>256</v>
      </c>
      <c r="BP57" s="8">
        <f ca="1">IF(ISNUMBER(SEARCH($BN57,BP$44)),MAX(BP$45:BP56)+1,0)</f>
        <v>0</v>
      </c>
      <c r="BQ57" s="8">
        <f ca="1">IF(ISNUMBER(SEARCH($BN57,BQ$44)),MAX(BQ$45:BQ56)+1,0)</f>
        <v>0</v>
      </c>
      <c r="BR57" s="8">
        <f ca="1">IF(ISNUMBER(SEARCH($BN57,BR$44)),MAX(BR$45:BR56)+1,0)</f>
        <v>0</v>
      </c>
      <c r="BS57" s="8">
        <f ca="1">IF(ISNUMBER(SEARCH($BN57,BS$44)),MAX(BS$45:BS56)+1,0)</f>
        <v>0</v>
      </c>
      <c r="BT57" s="8">
        <f ca="1">IF(ISNUMBER(SEARCH($BN57,BT$44)),MAX(BT$45:BT56)+1,0)</f>
        <v>0</v>
      </c>
      <c r="BU57" s="8">
        <f ca="1">IF(ISNUMBER(SEARCH($BN57,BU$44)),MAX(BU$45:BU56)+1,0)</f>
        <v>0</v>
      </c>
      <c r="BV57" s="8">
        <f ca="1">IF(ISNUMBER(SEARCH($BN57,BV$44)),MAX(BV$45:BV56)+1,0)</f>
        <v>0</v>
      </c>
      <c r="BW57" s="8">
        <f ca="1">IF(ISNUMBER(SEARCH($BN57,BW$44)),MAX(BW$45:BW56)+1,0)</f>
        <v>0</v>
      </c>
      <c r="BX57" s="8">
        <f ca="1">IF(ISNUMBER(SEARCH($BN57,BX$44)),MAX(BX$45:BX56)+1,0)</f>
        <v>0</v>
      </c>
      <c r="BY57" s="8">
        <f ca="1">IF(ISNUMBER(SEARCH($BN57,BY$44)),MAX(BY$45:BY56)+1,0)</f>
        <v>0</v>
      </c>
      <c r="BZ57" s="8">
        <f ca="1">IF(ISNUMBER(SEARCH($BN57,BZ$44)),MAX(BZ$45:BZ56)+1,0)</f>
        <v>0</v>
      </c>
      <c r="CA57" s="8">
        <f ca="1">IF(ISNUMBER(SEARCH($BN57,CA$44)),MAX(CA$45:CA56)+1,0)</f>
        <v>0</v>
      </c>
      <c r="CB57" s="8">
        <f ca="1">IF(ISNUMBER(SEARCH($BN57,CB$44)),MAX(CB$45:CB56)+1,0)</f>
        <v>0</v>
      </c>
      <c r="CC57" s="8">
        <f ca="1">IF(ISNUMBER(SEARCH($BN57,CC$44)),MAX(CC$45:CC56)+1,0)</f>
        <v>0</v>
      </c>
      <c r="CD57" s="8">
        <f ca="1">IF(ISNUMBER(SEARCH($BN57,CD$44)),MAX(CD$45:CD56)+1,0)</f>
        <v>0</v>
      </c>
      <c r="CE57" s="8">
        <f ca="1">IF(ISNUMBER(SEARCH($BN57,CE$44)),MAX(CE$45:CE56)+1,0)</f>
        <v>0</v>
      </c>
      <c r="CG57" s="8" t="s">
        <v>265</v>
      </c>
      <c r="CJ57" s="8" t="s">
        <v>265</v>
      </c>
      <c r="CK57" s="8" t="s">
        <v>256</v>
      </c>
      <c r="CM57" s="8">
        <f ca="1">IF(ISNUMBER(SEARCH($BN57,CM$44)),MAX(CM$45:CM56)+1,0)</f>
        <v>0</v>
      </c>
      <c r="CN57" s="8">
        <f ca="1">IF(ISNUMBER(SEARCH($BN57,CN$44)),MAX(CN$45:CN56)+1,0)</f>
        <v>0</v>
      </c>
      <c r="CO57" s="8">
        <f ca="1">IF(ISNUMBER(SEARCH($BN57,CO$44)),MAX(CO$45:CO56)+1,0)</f>
        <v>0</v>
      </c>
      <c r="CP57" s="8">
        <f ca="1">IF(ISNUMBER(SEARCH($BN57,CP$44)),MAX(CP$45:CP56)+1,0)</f>
        <v>0</v>
      </c>
      <c r="CQ57" s="8">
        <f ca="1">IF(ISNUMBER(SEARCH($BN57,CQ$44)),MAX(CQ$45:CQ56)+1,0)</f>
        <v>0</v>
      </c>
      <c r="CR57" s="8">
        <f ca="1">IF(ISNUMBER(SEARCH($BN57,CR$44)),MAX(CR$45:CR56)+1,0)</f>
        <v>0</v>
      </c>
      <c r="CS57" s="8">
        <f ca="1">IF(ISNUMBER(SEARCH($BN57,CS$44)),MAX(CS$45:CS56)+1,0)</f>
        <v>0</v>
      </c>
      <c r="CT57" s="8">
        <f ca="1">IF(ISNUMBER(SEARCH($BN57,CT$44)),MAX(CT$45:CT56)+1,0)</f>
        <v>0</v>
      </c>
      <c r="CU57" s="8">
        <f ca="1">IF(ISNUMBER(SEARCH($BN57,CU$44)),MAX(CU$45:CU56)+1,0)</f>
        <v>0</v>
      </c>
      <c r="CV57" s="8">
        <f ca="1">IF(ISNUMBER(SEARCH($BN57,CV$44)),MAX(CV$45:CV56)+1,0)</f>
        <v>0</v>
      </c>
      <c r="CW57" s="8">
        <f ca="1">IF(ISNUMBER(SEARCH($BN57,CW$44)),MAX(CW$45:CW56)+1,0)</f>
        <v>0</v>
      </c>
      <c r="CX57" s="8">
        <f ca="1">IF(ISNUMBER(SEARCH($BN57,CX$44)),MAX(CX$45:CX56)+1,0)</f>
        <v>0</v>
      </c>
      <c r="CY57" s="8">
        <f ca="1">IF(ISNUMBER(SEARCH($BN57,CY$44)),MAX(CY$45:CY56)+1,0)</f>
        <v>0</v>
      </c>
      <c r="CZ57" s="8">
        <f ca="1">IF(ISNUMBER(SEARCH($BN57,CZ$44)),MAX(CZ$45:CZ56)+1,0)</f>
        <v>0</v>
      </c>
      <c r="DA57" s="8">
        <f ca="1">IF(ISNUMBER(SEARCH($BN57,DA$44)),MAX(DA$45:DA56)+1,0)</f>
        <v>0</v>
      </c>
      <c r="DB57" s="8">
        <f ca="1">IF(ISNUMBER(SEARCH($BN57,DB$44)),MAX(DB$45:DB56)+1,0)</f>
        <v>0</v>
      </c>
      <c r="DD57" s="8" t="s">
        <v>265</v>
      </c>
      <c r="DH57" s="13" t="s">
        <v>59</v>
      </c>
      <c r="DI57" s="15">
        <f t="shared" si="22"/>
        <v>3</v>
      </c>
      <c r="DK57" s="15">
        <f t="shared" si="17"/>
        <v>100</v>
      </c>
      <c r="DL57" s="15">
        <f t="shared" si="18"/>
        <v>18</v>
      </c>
      <c r="DM57" s="13" t="s">
        <v>63</v>
      </c>
      <c r="DN57" s="13">
        <v>1</v>
      </c>
      <c r="DO57" s="13">
        <v>7</v>
      </c>
      <c r="DP57" s="13">
        <v>3</v>
      </c>
      <c r="DQ57" s="13">
        <v>3</v>
      </c>
      <c r="DR57" s="13">
        <v>7</v>
      </c>
      <c r="DS57" s="15" t="s">
        <v>64</v>
      </c>
      <c r="DT57" s="14">
        <v>50000</v>
      </c>
      <c r="DU57" s="16" t="s">
        <v>486</v>
      </c>
      <c r="DV57" s="13" t="s">
        <v>492</v>
      </c>
      <c r="DW57" s="16"/>
      <c r="DY57" s="22"/>
      <c r="DZ57" s="23"/>
      <c r="EB57" s="30">
        <f t="shared" si="23"/>
        <v>0</v>
      </c>
      <c r="ED57" s="30">
        <f t="array" ref="ED57">SUM($ES$39:$FR$39*ES57:FR57)</f>
        <v>0</v>
      </c>
      <c r="EE57" s="24">
        <f>IF(EB57=0,0,MAX($EE$41:EE56)+1)</f>
        <v>0</v>
      </c>
      <c r="EF57" s="24">
        <f t="shared" si="24"/>
        <v>17</v>
      </c>
      <c r="EG57" s="24" t="s">
        <v>217</v>
      </c>
      <c r="EH57" s="24">
        <v>1</v>
      </c>
      <c r="EI57" s="24">
        <v>6</v>
      </c>
      <c r="EJ57" s="24">
        <v>3</v>
      </c>
      <c r="EK57" s="24">
        <v>3</v>
      </c>
      <c r="EL57" s="24">
        <v>8</v>
      </c>
      <c r="EM57" s="24" t="s">
        <v>218</v>
      </c>
      <c r="EN57" s="25">
        <v>120000</v>
      </c>
      <c r="EQ57" s="30">
        <v>0</v>
      </c>
      <c r="EW57" s="24">
        <v>1</v>
      </c>
      <c r="FQ57" s="24">
        <v>1</v>
      </c>
    </row>
    <row r="58" spans="33:174" ht="15" hidden="1" customHeight="1">
      <c r="AW58" s="7">
        <f>IF(ISNA(AX58),0,MAX($AW$42:AW57)+1)</f>
        <v>9</v>
      </c>
      <c r="AX58" s="6" t="str">
        <f t="shared" si="31"/>
        <v>Kreek Rustgouger</v>
      </c>
      <c r="AY58" s="6">
        <f t="shared" si="32"/>
        <v>14</v>
      </c>
      <c r="AZ58" s="6">
        <v>15</v>
      </c>
      <c r="BA58" s="6" t="e">
        <f t="shared" si="27"/>
        <v>#N/A</v>
      </c>
      <c r="BB58" s="6" t="str">
        <f t="shared" si="28"/>
        <v/>
      </c>
      <c r="BC58" s="6">
        <v>15</v>
      </c>
      <c r="BE58" s="10" t="s">
        <v>94</v>
      </c>
      <c r="BF58" s="10">
        <f t="shared" si="19"/>
        <v>18</v>
      </c>
      <c r="BG58" s="10">
        <v>70000</v>
      </c>
      <c r="BH58" s="10">
        <v>100000</v>
      </c>
      <c r="BI58" s="10">
        <v>300000</v>
      </c>
      <c r="BJ58" s="10">
        <v>1</v>
      </c>
      <c r="BK58" s="10">
        <v>4</v>
      </c>
      <c r="BM58" s="8" t="s">
        <v>266</v>
      </c>
      <c r="BN58" s="8" t="s">
        <v>256</v>
      </c>
      <c r="BP58" s="8">
        <f ca="1">IF(ISNUMBER(SEARCH($BN58,BP$44)),MAX(BP$45:BP57)+1,0)</f>
        <v>0</v>
      </c>
      <c r="BQ58" s="8">
        <f ca="1">IF(ISNUMBER(SEARCH($BN58,BQ$44)),MAX(BQ$45:BQ57)+1,0)</f>
        <v>0</v>
      </c>
      <c r="BR58" s="8">
        <f ca="1">IF(ISNUMBER(SEARCH($BN58,BR$44)),MAX(BR$45:BR57)+1,0)</f>
        <v>0</v>
      </c>
      <c r="BS58" s="8">
        <f ca="1">IF(ISNUMBER(SEARCH($BN58,BS$44)),MAX(BS$45:BS57)+1,0)</f>
        <v>0</v>
      </c>
      <c r="BT58" s="8">
        <f ca="1">IF(ISNUMBER(SEARCH($BN58,BT$44)),MAX(BT$45:BT57)+1,0)</f>
        <v>0</v>
      </c>
      <c r="BU58" s="8">
        <f ca="1">IF(ISNUMBER(SEARCH($BN58,BU$44)),MAX(BU$45:BU57)+1,0)</f>
        <v>0</v>
      </c>
      <c r="BV58" s="8">
        <f ca="1">IF(ISNUMBER(SEARCH($BN58,BV$44)),MAX(BV$45:BV57)+1,0)</f>
        <v>0</v>
      </c>
      <c r="BW58" s="8">
        <f ca="1">IF(ISNUMBER(SEARCH($BN58,BW$44)),MAX(BW$45:BW57)+1,0)</f>
        <v>0</v>
      </c>
      <c r="BX58" s="8">
        <f ca="1">IF(ISNUMBER(SEARCH($BN58,BX$44)),MAX(BX$45:BX57)+1,0)</f>
        <v>0</v>
      </c>
      <c r="BY58" s="8">
        <f ca="1">IF(ISNUMBER(SEARCH($BN58,BY$44)),MAX(BY$45:BY57)+1,0)</f>
        <v>0</v>
      </c>
      <c r="BZ58" s="8">
        <f ca="1">IF(ISNUMBER(SEARCH($BN58,BZ$44)),MAX(BZ$45:BZ57)+1,0)</f>
        <v>0</v>
      </c>
      <c r="CA58" s="8">
        <f ca="1">IF(ISNUMBER(SEARCH($BN58,CA$44)),MAX(CA$45:CA57)+1,0)</f>
        <v>0</v>
      </c>
      <c r="CB58" s="8">
        <f ca="1">IF(ISNUMBER(SEARCH($BN58,CB$44)),MAX(CB$45:CB57)+1,0)</f>
        <v>0</v>
      </c>
      <c r="CC58" s="8">
        <f ca="1">IF(ISNUMBER(SEARCH($BN58,CC$44)),MAX(CC$45:CC57)+1,0)</f>
        <v>0</v>
      </c>
      <c r="CD58" s="8">
        <f ca="1">IF(ISNUMBER(SEARCH($BN58,CD$44)),MAX(CD$45:CD57)+1,0)</f>
        <v>0</v>
      </c>
      <c r="CE58" s="8">
        <f ca="1">IF(ISNUMBER(SEARCH($BN58,CE$44)),MAX(CE$45:CE57)+1,0)</f>
        <v>0</v>
      </c>
      <c r="CG58" s="8" t="s">
        <v>266</v>
      </c>
      <c r="CJ58" s="8" t="s">
        <v>266</v>
      </c>
      <c r="CK58" s="8" t="s">
        <v>256</v>
      </c>
      <c r="CM58" s="8">
        <f ca="1">IF(ISNUMBER(SEARCH($BN58,CM$44)),MAX(CM$45:CM57)+1,0)</f>
        <v>0</v>
      </c>
      <c r="CN58" s="8">
        <f ca="1">IF(ISNUMBER(SEARCH($BN58,CN$44)),MAX(CN$45:CN57)+1,0)</f>
        <v>0</v>
      </c>
      <c r="CO58" s="8">
        <f ca="1">IF(ISNUMBER(SEARCH($BN58,CO$44)),MAX(CO$45:CO57)+1,0)</f>
        <v>0</v>
      </c>
      <c r="CP58" s="8">
        <f ca="1">IF(ISNUMBER(SEARCH($BN58,CP$44)),MAX(CP$45:CP57)+1,0)</f>
        <v>0</v>
      </c>
      <c r="CQ58" s="8">
        <f ca="1">IF(ISNUMBER(SEARCH($BN58,CQ$44)),MAX(CQ$45:CQ57)+1,0)</f>
        <v>0</v>
      </c>
      <c r="CR58" s="8">
        <f ca="1">IF(ISNUMBER(SEARCH($BN58,CR$44)),MAX(CR$45:CR57)+1,0)</f>
        <v>0</v>
      </c>
      <c r="CS58" s="8">
        <f ca="1">IF(ISNUMBER(SEARCH($BN58,CS$44)),MAX(CS$45:CS57)+1,0)</f>
        <v>0</v>
      </c>
      <c r="CT58" s="8">
        <f ca="1">IF(ISNUMBER(SEARCH($BN58,CT$44)),MAX(CT$45:CT57)+1,0)</f>
        <v>0</v>
      </c>
      <c r="CU58" s="8">
        <f ca="1">IF(ISNUMBER(SEARCH($BN58,CU$44)),MAX(CU$45:CU57)+1,0)</f>
        <v>0</v>
      </c>
      <c r="CV58" s="8">
        <f ca="1">IF(ISNUMBER(SEARCH($BN58,CV$44)),MAX(CV$45:CV57)+1,0)</f>
        <v>0</v>
      </c>
      <c r="CW58" s="8">
        <f ca="1">IF(ISNUMBER(SEARCH($BN58,CW$44)),MAX(CW$45:CW57)+1,0)</f>
        <v>0</v>
      </c>
      <c r="CX58" s="8">
        <f ca="1">IF(ISNUMBER(SEARCH($BN58,CX$44)),MAX(CX$45:CX57)+1,0)</f>
        <v>0</v>
      </c>
      <c r="CY58" s="8">
        <f ca="1">IF(ISNUMBER(SEARCH($BN58,CY$44)),MAX(CY$45:CY57)+1,0)</f>
        <v>0</v>
      </c>
      <c r="CZ58" s="8">
        <f ca="1">IF(ISNUMBER(SEARCH($BN58,CZ$44)),MAX(CZ$45:CZ57)+1,0)</f>
        <v>0</v>
      </c>
      <c r="DA58" s="8">
        <f ca="1">IF(ISNUMBER(SEARCH($BN58,DA$44)),MAX(DA$45:DA57)+1,0)</f>
        <v>0</v>
      </c>
      <c r="DB58" s="8">
        <f ca="1">IF(ISNUMBER(SEARCH($BN58,DB$44)),MAX(DB$45:DB57)+1,0)</f>
        <v>0</v>
      </c>
      <c r="DD58" s="8" t="s">
        <v>266</v>
      </c>
      <c r="DH58" s="13" t="s">
        <v>59</v>
      </c>
      <c r="DI58" s="15">
        <f t="shared" si="22"/>
        <v>4</v>
      </c>
      <c r="DK58" s="15">
        <f t="shared" si="17"/>
        <v>100</v>
      </c>
      <c r="DL58" s="15">
        <f t="shared" si="18"/>
        <v>19</v>
      </c>
      <c r="DM58" s="13" t="s">
        <v>65</v>
      </c>
      <c r="DN58" s="13">
        <v>1</v>
      </c>
      <c r="DO58" s="13">
        <v>6</v>
      </c>
      <c r="DP58" s="13">
        <v>3</v>
      </c>
      <c r="DQ58" s="13">
        <v>4</v>
      </c>
      <c r="DR58" s="13">
        <v>8</v>
      </c>
      <c r="DS58" s="15" t="s">
        <v>64</v>
      </c>
      <c r="DT58" s="14">
        <v>70000</v>
      </c>
      <c r="DU58" s="16" t="s">
        <v>487</v>
      </c>
      <c r="DV58" s="13" t="s">
        <v>494</v>
      </c>
      <c r="DW58" s="16"/>
      <c r="DY58" s="22"/>
      <c r="DZ58" s="23"/>
      <c r="EB58" s="30">
        <f t="shared" si="23"/>
        <v>0</v>
      </c>
      <c r="ED58" s="30">
        <f t="array" ref="ED58">SUM($ES$39:$FR$39*ES58:FR58)</f>
        <v>0</v>
      </c>
      <c r="EE58" s="24">
        <f>IF(EB58=0,0,MAX($EE$41:EE57)+1)</f>
        <v>0</v>
      </c>
      <c r="EF58" s="24">
        <f t="shared" si="24"/>
        <v>18</v>
      </c>
      <c r="EG58" s="27" t="s">
        <v>414</v>
      </c>
      <c r="EH58" s="24">
        <v>1</v>
      </c>
      <c r="EI58" s="27">
        <v>5</v>
      </c>
      <c r="EJ58" s="27">
        <v>2</v>
      </c>
      <c r="EK58" s="27">
        <v>3</v>
      </c>
      <c r="EL58" s="27">
        <v>6</v>
      </c>
      <c r="EM58" s="27" t="s">
        <v>415</v>
      </c>
      <c r="EN58" s="28">
        <v>0</v>
      </c>
      <c r="EQ58" s="30">
        <v>0</v>
      </c>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row>
    <row r="59" spans="33:174" ht="15" hidden="1" customHeight="1">
      <c r="AW59" s="7">
        <f>IF(ISNA(AX59),0,MAX($AW$42:AW58)+1)</f>
        <v>10</v>
      </c>
      <c r="AX59" s="6" t="str">
        <f t="shared" si="31"/>
        <v>Madcap Miggz</v>
      </c>
      <c r="AY59" s="6">
        <f t="shared" si="32"/>
        <v>15</v>
      </c>
      <c r="AZ59" s="6">
        <v>16</v>
      </c>
      <c r="BA59" s="6" t="e">
        <f t="shared" si="27"/>
        <v>#N/A</v>
      </c>
      <c r="BB59" s="6" t="str">
        <f t="shared" si="28"/>
        <v/>
      </c>
      <c r="BC59" s="6">
        <v>16</v>
      </c>
      <c r="BE59" s="10" t="s">
        <v>95</v>
      </c>
      <c r="BF59" s="10">
        <f t="shared" si="19"/>
        <v>19</v>
      </c>
      <c r="BG59" s="10">
        <v>70000</v>
      </c>
      <c r="BH59" s="10">
        <v>100000</v>
      </c>
      <c r="BI59" s="10">
        <v>300000</v>
      </c>
      <c r="BJ59" s="10">
        <v>1</v>
      </c>
      <c r="BK59" s="10">
        <v>6</v>
      </c>
      <c r="BM59" s="8" t="s">
        <v>46</v>
      </c>
      <c r="BN59" s="8" t="s">
        <v>256</v>
      </c>
      <c r="BP59" s="8">
        <f ca="1">IF(ISNUMBER(SEARCH($BN59,BP$44)),MAX(BP$45:BP58)+1,0)</f>
        <v>0</v>
      </c>
      <c r="BQ59" s="8">
        <f ca="1">IF(ISNUMBER(SEARCH($BN59,BQ$44)),MAX(BQ$45:BQ58)+1,0)</f>
        <v>0</v>
      </c>
      <c r="BR59" s="8">
        <f ca="1">IF(ISNUMBER(SEARCH($BN59,BR$44)),MAX(BR$45:BR58)+1,0)</f>
        <v>0</v>
      </c>
      <c r="BS59" s="8">
        <f ca="1">IF(ISNUMBER(SEARCH($BN59,BS$44)),MAX(BS$45:BS58)+1,0)</f>
        <v>0</v>
      </c>
      <c r="BT59" s="8">
        <f ca="1">IF(ISNUMBER(SEARCH($BN59,BT$44)),MAX(BT$45:BT58)+1,0)</f>
        <v>0</v>
      </c>
      <c r="BU59" s="8">
        <f ca="1">IF(ISNUMBER(SEARCH($BN59,BU$44)),MAX(BU$45:BU58)+1,0)</f>
        <v>0</v>
      </c>
      <c r="BV59" s="8">
        <f ca="1">IF(ISNUMBER(SEARCH($BN59,BV$44)),MAX(BV$45:BV58)+1,0)</f>
        <v>0</v>
      </c>
      <c r="BW59" s="8">
        <f ca="1">IF(ISNUMBER(SEARCH($BN59,BW$44)),MAX(BW$45:BW58)+1,0)</f>
        <v>0</v>
      </c>
      <c r="BX59" s="8">
        <f ca="1">IF(ISNUMBER(SEARCH($BN59,BX$44)),MAX(BX$45:BX58)+1,0)</f>
        <v>0</v>
      </c>
      <c r="BY59" s="8">
        <f ca="1">IF(ISNUMBER(SEARCH($BN59,BY$44)),MAX(BY$45:BY58)+1,0)</f>
        <v>0</v>
      </c>
      <c r="BZ59" s="8">
        <f ca="1">IF(ISNUMBER(SEARCH($BN59,BZ$44)),MAX(BZ$45:BZ58)+1,0)</f>
        <v>0</v>
      </c>
      <c r="CA59" s="8">
        <f ca="1">IF(ISNUMBER(SEARCH($BN59,CA$44)),MAX(CA$45:CA58)+1,0)</f>
        <v>0</v>
      </c>
      <c r="CB59" s="8">
        <f ca="1">IF(ISNUMBER(SEARCH($BN59,CB$44)),MAX(CB$45:CB58)+1,0)</f>
        <v>0</v>
      </c>
      <c r="CC59" s="8">
        <f ca="1">IF(ISNUMBER(SEARCH($BN59,CC$44)),MAX(CC$45:CC58)+1,0)</f>
        <v>0</v>
      </c>
      <c r="CD59" s="8">
        <f ca="1">IF(ISNUMBER(SEARCH($BN59,CD$44)),MAX(CD$45:CD58)+1,0)</f>
        <v>0</v>
      </c>
      <c r="CE59" s="8">
        <f ca="1">IF(ISNUMBER(SEARCH($BN59,CE$44)),MAX(CE$45:CE58)+1,0)</f>
        <v>0</v>
      </c>
      <c r="CG59" s="8" t="s">
        <v>46</v>
      </c>
      <c r="CJ59" s="8" t="s">
        <v>46</v>
      </c>
      <c r="CK59" s="8" t="s">
        <v>256</v>
      </c>
      <c r="CM59" s="8">
        <f ca="1">IF(ISNUMBER(SEARCH($BN59,CM$44)),MAX(CM$45:CM58)+1,0)</f>
        <v>0</v>
      </c>
      <c r="CN59" s="8">
        <f ca="1">IF(ISNUMBER(SEARCH($BN59,CN$44)),MAX(CN$45:CN58)+1,0)</f>
        <v>0</v>
      </c>
      <c r="CO59" s="8">
        <f ca="1">IF(ISNUMBER(SEARCH($BN59,CO$44)),MAX(CO$45:CO58)+1,0)</f>
        <v>0</v>
      </c>
      <c r="CP59" s="8">
        <f ca="1">IF(ISNUMBER(SEARCH($BN59,CP$44)),MAX(CP$45:CP58)+1,0)</f>
        <v>0</v>
      </c>
      <c r="CQ59" s="8">
        <f ca="1">IF(ISNUMBER(SEARCH($BN59,CQ$44)),MAX(CQ$45:CQ58)+1,0)</f>
        <v>0</v>
      </c>
      <c r="CR59" s="8">
        <f ca="1">IF(ISNUMBER(SEARCH($BN59,CR$44)),MAX(CR$45:CR58)+1,0)</f>
        <v>0</v>
      </c>
      <c r="CS59" s="8">
        <f ca="1">IF(ISNUMBER(SEARCH($BN59,CS$44)),MAX(CS$45:CS58)+1,0)</f>
        <v>0</v>
      </c>
      <c r="CT59" s="8">
        <f ca="1">IF(ISNUMBER(SEARCH($BN59,CT$44)),MAX(CT$45:CT58)+1,0)</f>
        <v>0</v>
      </c>
      <c r="CU59" s="8">
        <f ca="1">IF(ISNUMBER(SEARCH($BN59,CU$44)),MAX(CU$45:CU58)+1,0)</f>
        <v>0</v>
      </c>
      <c r="CV59" s="8">
        <f ca="1">IF(ISNUMBER(SEARCH($BN59,CV$44)),MAX(CV$45:CV58)+1,0)</f>
        <v>0</v>
      </c>
      <c r="CW59" s="8">
        <f ca="1">IF(ISNUMBER(SEARCH($BN59,CW$44)),MAX(CW$45:CW58)+1,0)</f>
        <v>0</v>
      </c>
      <c r="CX59" s="8">
        <f ca="1">IF(ISNUMBER(SEARCH($BN59,CX$44)),MAX(CX$45:CX58)+1,0)</f>
        <v>0</v>
      </c>
      <c r="CY59" s="8">
        <f ca="1">IF(ISNUMBER(SEARCH($BN59,CY$44)),MAX(CY$45:CY58)+1,0)</f>
        <v>0</v>
      </c>
      <c r="CZ59" s="8">
        <f ca="1">IF(ISNUMBER(SEARCH($BN59,CZ$44)),MAX(CZ$45:CZ58)+1,0)</f>
        <v>0</v>
      </c>
      <c r="DA59" s="8">
        <f ca="1">IF(ISNUMBER(SEARCH($BN59,DA$44)),MAX(DA$45:DA58)+1,0)</f>
        <v>0</v>
      </c>
      <c r="DB59" s="8">
        <f ca="1">IF(ISNUMBER(SEARCH($BN59,DB$44)),MAX(DB$45:DB58)+1,0)</f>
        <v>0</v>
      </c>
      <c r="DD59" s="8" t="s">
        <v>46</v>
      </c>
      <c r="DH59" s="16" t="s">
        <v>59</v>
      </c>
      <c r="DI59" s="15">
        <f t="shared" si="22"/>
        <v>5</v>
      </c>
      <c r="DK59" s="15">
        <f t="shared" si="17"/>
        <v>100</v>
      </c>
      <c r="DL59" s="15">
        <f t="shared" si="18"/>
        <v>20</v>
      </c>
      <c r="DM59" s="16" t="s">
        <v>66</v>
      </c>
      <c r="DN59" s="16">
        <v>1</v>
      </c>
      <c r="DO59" s="16">
        <v>5</v>
      </c>
      <c r="DP59" s="16">
        <v>3</v>
      </c>
      <c r="DQ59" s="16">
        <v>3</v>
      </c>
      <c r="DR59" s="16">
        <v>9</v>
      </c>
      <c r="DS59" s="16" t="s">
        <v>64</v>
      </c>
      <c r="DT59" s="18">
        <v>50000</v>
      </c>
      <c r="DU59" s="17" t="s">
        <v>486</v>
      </c>
      <c r="DV59" s="13" t="s">
        <v>492</v>
      </c>
      <c r="DW59" s="17"/>
      <c r="DY59" s="22"/>
      <c r="DZ59" s="23"/>
      <c r="EB59" s="30">
        <f t="shared" si="23"/>
        <v>0</v>
      </c>
      <c r="ED59" s="30">
        <f t="array" ref="ED59">SUM($ES$39:$FR$39*ES59:FR59)</f>
        <v>0</v>
      </c>
      <c r="EE59" s="24">
        <f>IF(EB59=0,0,MAX($EE$41:EE58)+1)</f>
        <v>0</v>
      </c>
      <c r="EF59" s="24">
        <f t="shared" si="24"/>
        <v>19</v>
      </c>
      <c r="EG59" s="30" t="s">
        <v>449</v>
      </c>
      <c r="EH59" s="27">
        <v>1</v>
      </c>
      <c r="EI59" s="27">
        <v>7</v>
      </c>
      <c r="EJ59" s="27">
        <v>3</v>
      </c>
      <c r="EK59" s="27">
        <v>4</v>
      </c>
      <c r="EL59" s="27">
        <v>7</v>
      </c>
      <c r="EM59" s="27" t="s">
        <v>450</v>
      </c>
      <c r="EN59" s="31">
        <v>240000</v>
      </c>
      <c r="EQ59" s="30">
        <v>1</v>
      </c>
    </row>
    <row r="60" spans="33:174" ht="15" hidden="1" customHeight="1">
      <c r="AW60" s="7">
        <f>IF(ISNA(AX60),0,MAX($AW$42:AW59)+1)</f>
        <v>11</v>
      </c>
      <c r="AX60" s="6" t="str">
        <f t="shared" si="31"/>
        <v>Morg 'n' Thorg</v>
      </c>
      <c r="AY60" s="6">
        <f t="shared" si="32"/>
        <v>16</v>
      </c>
      <c r="AZ60" s="6">
        <v>17</v>
      </c>
      <c r="BA60" s="6" t="e">
        <f t="shared" si="27"/>
        <v>#N/A</v>
      </c>
      <c r="BB60" s="6" t="str">
        <f t="shared" si="28"/>
        <v/>
      </c>
      <c r="BC60" s="6">
        <v>17</v>
      </c>
      <c r="BE60" s="10" t="s">
        <v>96</v>
      </c>
      <c r="BF60" s="10">
        <f t="shared" si="19"/>
        <v>20</v>
      </c>
      <c r="BG60" s="10">
        <v>60000</v>
      </c>
      <c r="BH60" s="10">
        <v>100000</v>
      </c>
      <c r="BI60" s="10">
        <v>300000</v>
      </c>
      <c r="BJ60" s="10">
        <v>1</v>
      </c>
      <c r="BK60" s="10">
        <v>2</v>
      </c>
      <c r="BM60" s="8" t="s">
        <v>132</v>
      </c>
      <c r="BN60" s="8" t="s">
        <v>267</v>
      </c>
      <c r="BP60" s="8">
        <f ca="1">IF(ISNUMBER(SEARCH($BN60,BP$44)),MAX(BP$45:BP59)+1,0)</f>
        <v>0</v>
      </c>
      <c r="BQ60" s="8">
        <f ca="1">IF(ISNUMBER(SEARCH($BN60,BQ$44)),MAX(BQ$45:BQ59)+1,0)</f>
        <v>0</v>
      </c>
      <c r="BR60" s="8">
        <f ca="1">IF(ISNUMBER(SEARCH($BN60,BR$44)),MAX(BR$45:BR59)+1,0)</f>
        <v>0</v>
      </c>
      <c r="BS60" s="8">
        <f ca="1">IF(ISNUMBER(SEARCH($BN60,BS$44)),MAX(BS$45:BS59)+1,0)</f>
        <v>0</v>
      </c>
      <c r="BT60" s="8">
        <f ca="1">IF(ISNUMBER(SEARCH($BN60,BT$44)),MAX(BT$45:BT59)+1,0)</f>
        <v>0</v>
      </c>
      <c r="BU60" s="8">
        <f ca="1">IF(ISNUMBER(SEARCH($BN60,BU$44)),MAX(BU$45:BU59)+1,0)</f>
        <v>0</v>
      </c>
      <c r="BV60" s="8">
        <f ca="1">IF(ISNUMBER(SEARCH($BN60,BV$44)),MAX(BV$45:BV59)+1,0)</f>
        <v>0</v>
      </c>
      <c r="BW60" s="8">
        <f ca="1">IF(ISNUMBER(SEARCH($BN60,BW$44)),MAX(BW$45:BW59)+1,0)</f>
        <v>0</v>
      </c>
      <c r="BX60" s="8">
        <f ca="1">IF(ISNUMBER(SEARCH($BN60,BX$44)),MAX(BX$45:BX59)+1,0)</f>
        <v>0</v>
      </c>
      <c r="BY60" s="8">
        <f ca="1">IF(ISNUMBER(SEARCH($BN60,BY$44)),MAX(BY$45:BY59)+1,0)</f>
        <v>0</v>
      </c>
      <c r="BZ60" s="8">
        <f ca="1">IF(ISNUMBER(SEARCH($BN60,BZ$44)),MAX(BZ$45:BZ59)+1,0)</f>
        <v>0</v>
      </c>
      <c r="CA60" s="8">
        <f ca="1">IF(ISNUMBER(SEARCH($BN60,CA$44)),MAX(CA$45:CA59)+1,0)</f>
        <v>0</v>
      </c>
      <c r="CB60" s="8">
        <f ca="1">IF(ISNUMBER(SEARCH($BN60,CB$44)),MAX(CB$45:CB59)+1,0)</f>
        <v>0</v>
      </c>
      <c r="CC60" s="8">
        <f ca="1">IF(ISNUMBER(SEARCH($BN60,CC$44)),MAX(CC$45:CC59)+1,0)</f>
        <v>0</v>
      </c>
      <c r="CD60" s="8">
        <f ca="1">IF(ISNUMBER(SEARCH($BN60,CD$44)),MAX(CD$45:CD59)+1,0)</f>
        <v>0</v>
      </c>
      <c r="CE60" s="8">
        <f ca="1">IF(ISNUMBER(SEARCH($BN60,CE$44)),MAX(CE$45:CE59)+1,0)</f>
        <v>0</v>
      </c>
      <c r="CG60" s="8" t="s">
        <v>132</v>
      </c>
      <c r="CJ60" s="8" t="s">
        <v>132</v>
      </c>
      <c r="CK60" s="8" t="s">
        <v>267</v>
      </c>
      <c r="CM60" s="8">
        <f ca="1">IF(ISNUMBER(SEARCH($BN60,CM$44)),MAX(CM$45:CM59)+1,0)</f>
        <v>0</v>
      </c>
      <c r="CN60" s="8">
        <f ca="1">IF(ISNUMBER(SEARCH($BN60,CN$44)),MAX(CN$45:CN59)+1,0)</f>
        <v>0</v>
      </c>
      <c r="CO60" s="8">
        <f ca="1">IF(ISNUMBER(SEARCH($BN60,CO$44)),MAX(CO$45:CO59)+1,0)</f>
        <v>0</v>
      </c>
      <c r="CP60" s="8">
        <f ca="1">IF(ISNUMBER(SEARCH($BN60,CP$44)),MAX(CP$45:CP59)+1,0)</f>
        <v>0</v>
      </c>
      <c r="CQ60" s="8">
        <f ca="1">IF(ISNUMBER(SEARCH($BN60,CQ$44)),MAX(CQ$45:CQ59)+1,0)</f>
        <v>0</v>
      </c>
      <c r="CR60" s="8">
        <f ca="1">IF(ISNUMBER(SEARCH($BN60,CR$44)),MAX(CR$45:CR59)+1,0)</f>
        <v>0</v>
      </c>
      <c r="CS60" s="8">
        <f ca="1">IF(ISNUMBER(SEARCH($BN60,CS$44)),MAX(CS$45:CS59)+1,0)</f>
        <v>0</v>
      </c>
      <c r="CT60" s="8">
        <f ca="1">IF(ISNUMBER(SEARCH($BN60,CT$44)),MAX(CT$45:CT59)+1,0)</f>
        <v>0</v>
      </c>
      <c r="CU60" s="8">
        <f ca="1">IF(ISNUMBER(SEARCH($BN60,CU$44)),MAX(CU$45:CU59)+1,0)</f>
        <v>0</v>
      </c>
      <c r="CV60" s="8">
        <f ca="1">IF(ISNUMBER(SEARCH($BN60,CV$44)),MAX(CV$45:CV59)+1,0)</f>
        <v>0</v>
      </c>
      <c r="CW60" s="8">
        <f ca="1">IF(ISNUMBER(SEARCH($BN60,CW$44)),MAX(CW$45:CW59)+1,0)</f>
        <v>0</v>
      </c>
      <c r="CX60" s="8">
        <f ca="1">IF(ISNUMBER(SEARCH($BN60,CX$44)),MAX(CX$45:CX59)+1,0)</f>
        <v>0</v>
      </c>
      <c r="CY60" s="8">
        <f ca="1">IF(ISNUMBER(SEARCH($BN60,CY$44)),MAX(CY$45:CY59)+1,0)</f>
        <v>0</v>
      </c>
      <c r="CZ60" s="8">
        <f ca="1">IF(ISNUMBER(SEARCH($BN60,CZ$44)),MAX(CZ$45:CZ59)+1,0)</f>
        <v>0</v>
      </c>
      <c r="DA60" s="8">
        <f ca="1">IF(ISNUMBER(SEARCH($BN60,DA$44)),MAX(DA$45:DA59)+1,0)</f>
        <v>0</v>
      </c>
      <c r="DB60" s="8">
        <f ca="1">IF(ISNUMBER(SEARCH($BN60,DB$44)),MAX(DB$45:DB59)+1,0)</f>
        <v>0</v>
      </c>
      <c r="DD60" s="8" t="s">
        <v>132</v>
      </c>
      <c r="DH60" s="13" t="s">
        <v>59</v>
      </c>
      <c r="DI60" s="15">
        <f t="shared" si="22"/>
        <v>6</v>
      </c>
      <c r="DK60" s="15">
        <f t="shared" si="17"/>
        <v>100</v>
      </c>
      <c r="DL60" s="15">
        <f t="shared" si="18"/>
        <v>21</v>
      </c>
      <c r="DM60" s="13" t="s">
        <v>67</v>
      </c>
      <c r="DN60" s="13">
        <v>1</v>
      </c>
      <c r="DO60" s="13">
        <v>4</v>
      </c>
      <c r="DP60" s="13">
        <v>5</v>
      </c>
      <c r="DQ60" s="13">
        <v>1</v>
      </c>
      <c r="DR60" s="13">
        <v>9</v>
      </c>
      <c r="DS60" s="15" t="s">
        <v>68</v>
      </c>
      <c r="DT60" s="14">
        <v>110000</v>
      </c>
      <c r="DU60" s="16" t="s">
        <v>483</v>
      </c>
      <c r="DV60" s="13" t="s">
        <v>498</v>
      </c>
      <c r="DW60" s="16"/>
      <c r="DY60" s="22"/>
      <c r="DZ60" s="23"/>
      <c r="EB60" s="30">
        <f t="shared" si="23"/>
        <v>0</v>
      </c>
      <c r="ED60" s="30">
        <f t="array" ref="ED60">SUM($ES$39:$FR$39*ES60:FR60)</f>
        <v>0</v>
      </c>
      <c r="EE60" s="24">
        <f>IF(EB60=0,0,MAX($EE$41:EE59)+1)</f>
        <v>0</v>
      </c>
      <c r="EF60" s="24">
        <f t="shared" si="24"/>
        <v>20</v>
      </c>
      <c r="EG60" s="24" t="s">
        <v>232</v>
      </c>
      <c r="EH60" s="24">
        <v>1</v>
      </c>
      <c r="EI60" s="24">
        <v>2</v>
      </c>
      <c r="EJ60" s="24">
        <v>7</v>
      </c>
      <c r="EK60" s="24">
        <v>1</v>
      </c>
      <c r="EL60" s="24">
        <v>10</v>
      </c>
      <c r="EM60" s="24" t="s">
        <v>549</v>
      </c>
      <c r="EN60" s="25">
        <v>300000</v>
      </c>
      <c r="EQ60" s="30">
        <v>1</v>
      </c>
      <c r="FB60" s="24">
        <v>1</v>
      </c>
    </row>
    <row r="61" spans="33:174" ht="15" hidden="1" customHeight="1">
      <c r="AW61" s="7">
        <f>IF(ISNA(AX61),0,MAX($AW$42:AW60)+1)</f>
        <v>12</v>
      </c>
      <c r="AX61" s="6" t="str">
        <f t="shared" si="31"/>
        <v>Nobbla Blackwart</v>
      </c>
      <c r="AY61" s="6">
        <f t="shared" si="32"/>
        <v>17</v>
      </c>
      <c r="AZ61" s="6">
        <v>18</v>
      </c>
      <c r="BA61" s="6" t="e">
        <f t="shared" si="27"/>
        <v>#N/A</v>
      </c>
      <c r="BB61" s="6" t="str">
        <f t="shared" si="28"/>
        <v/>
      </c>
      <c r="BC61" s="6">
        <v>18</v>
      </c>
      <c r="BE61" s="10" t="s">
        <v>12</v>
      </c>
      <c r="BF61" s="10">
        <f t="shared" si="19"/>
        <v>21</v>
      </c>
      <c r="BG61" s="10">
        <v>60000</v>
      </c>
      <c r="BH61" s="10">
        <v>100000</v>
      </c>
      <c r="BI61" s="10">
        <v>300000</v>
      </c>
      <c r="BJ61" s="10">
        <v>1</v>
      </c>
      <c r="BK61" s="10">
        <v>2</v>
      </c>
      <c r="BM61" s="8" t="s">
        <v>268</v>
      </c>
      <c r="BN61" s="8" t="s">
        <v>267</v>
      </c>
      <c r="BP61" s="8">
        <f ca="1">IF(ISNUMBER(SEARCH($BN61,BP$44)),MAX(BP$45:BP60)+1,0)</f>
        <v>0</v>
      </c>
      <c r="BQ61" s="8">
        <f ca="1">IF(ISNUMBER(SEARCH($BN61,BQ$44)),MAX(BQ$45:BQ60)+1,0)</f>
        <v>0</v>
      </c>
      <c r="BR61" s="8">
        <f ca="1">IF(ISNUMBER(SEARCH($BN61,BR$44)),MAX(BR$45:BR60)+1,0)</f>
        <v>0</v>
      </c>
      <c r="BS61" s="8">
        <f ca="1">IF(ISNUMBER(SEARCH($BN61,BS$44)),MAX(BS$45:BS60)+1,0)</f>
        <v>0</v>
      </c>
      <c r="BT61" s="8">
        <f ca="1">IF(ISNUMBER(SEARCH($BN61,BT$44)),MAX(BT$45:BT60)+1,0)</f>
        <v>0</v>
      </c>
      <c r="BU61" s="8">
        <f ca="1">IF(ISNUMBER(SEARCH($BN61,BU$44)),MAX(BU$45:BU60)+1,0)</f>
        <v>0</v>
      </c>
      <c r="BV61" s="8">
        <f ca="1">IF(ISNUMBER(SEARCH($BN61,BV$44)),MAX(BV$45:BV60)+1,0)</f>
        <v>0</v>
      </c>
      <c r="BW61" s="8">
        <f ca="1">IF(ISNUMBER(SEARCH($BN61,BW$44)),MAX(BW$45:BW60)+1,0)</f>
        <v>0</v>
      </c>
      <c r="BX61" s="8">
        <f ca="1">IF(ISNUMBER(SEARCH($BN61,BX$44)),MAX(BX$45:BX60)+1,0)</f>
        <v>0</v>
      </c>
      <c r="BY61" s="8">
        <f ca="1">IF(ISNUMBER(SEARCH($BN61,BY$44)),MAX(BY$45:BY60)+1,0)</f>
        <v>0</v>
      </c>
      <c r="BZ61" s="8">
        <f ca="1">IF(ISNUMBER(SEARCH($BN61,BZ$44)),MAX(BZ$45:BZ60)+1,0)</f>
        <v>0</v>
      </c>
      <c r="CA61" s="8">
        <f ca="1">IF(ISNUMBER(SEARCH($BN61,CA$44)),MAX(CA$45:CA60)+1,0)</f>
        <v>0</v>
      </c>
      <c r="CB61" s="8">
        <f ca="1">IF(ISNUMBER(SEARCH($BN61,CB$44)),MAX(CB$45:CB60)+1,0)</f>
        <v>0</v>
      </c>
      <c r="CC61" s="8">
        <f ca="1">IF(ISNUMBER(SEARCH($BN61,CC$44)),MAX(CC$45:CC60)+1,0)</f>
        <v>0</v>
      </c>
      <c r="CD61" s="8">
        <f ca="1">IF(ISNUMBER(SEARCH($BN61,CD$44)),MAX(CD$45:CD60)+1,0)</f>
        <v>0</v>
      </c>
      <c r="CE61" s="8">
        <f ca="1">IF(ISNUMBER(SEARCH($BN61,CE$44)),MAX(CE$45:CE60)+1,0)</f>
        <v>0</v>
      </c>
      <c r="CG61" s="8" t="s">
        <v>268</v>
      </c>
      <c r="CJ61" s="8" t="s">
        <v>268</v>
      </c>
      <c r="CK61" s="8" t="s">
        <v>267</v>
      </c>
      <c r="CM61" s="8">
        <f ca="1">IF(ISNUMBER(SEARCH($BN61,CM$44)),MAX(CM$45:CM60)+1,0)</f>
        <v>0</v>
      </c>
      <c r="CN61" s="8">
        <f ca="1">IF(ISNUMBER(SEARCH($BN61,CN$44)),MAX(CN$45:CN60)+1,0)</f>
        <v>0</v>
      </c>
      <c r="CO61" s="8">
        <f ca="1">IF(ISNUMBER(SEARCH($BN61,CO$44)),MAX(CO$45:CO60)+1,0)</f>
        <v>0</v>
      </c>
      <c r="CP61" s="8">
        <f ca="1">IF(ISNUMBER(SEARCH($BN61,CP$44)),MAX(CP$45:CP60)+1,0)</f>
        <v>0</v>
      </c>
      <c r="CQ61" s="8">
        <f ca="1">IF(ISNUMBER(SEARCH($BN61,CQ$44)),MAX(CQ$45:CQ60)+1,0)</f>
        <v>0</v>
      </c>
      <c r="CR61" s="8">
        <f ca="1">IF(ISNUMBER(SEARCH($BN61,CR$44)),MAX(CR$45:CR60)+1,0)</f>
        <v>0</v>
      </c>
      <c r="CS61" s="8">
        <f ca="1">IF(ISNUMBER(SEARCH($BN61,CS$44)),MAX(CS$45:CS60)+1,0)</f>
        <v>0</v>
      </c>
      <c r="CT61" s="8">
        <f ca="1">IF(ISNUMBER(SEARCH($BN61,CT$44)),MAX(CT$45:CT60)+1,0)</f>
        <v>0</v>
      </c>
      <c r="CU61" s="8">
        <f ca="1">IF(ISNUMBER(SEARCH($BN61,CU$44)),MAX(CU$45:CU60)+1,0)</f>
        <v>0</v>
      </c>
      <c r="CV61" s="8">
        <f ca="1">IF(ISNUMBER(SEARCH($BN61,CV$44)),MAX(CV$45:CV60)+1,0)</f>
        <v>0</v>
      </c>
      <c r="CW61" s="8">
        <f ca="1">IF(ISNUMBER(SEARCH($BN61,CW$44)),MAX(CW$45:CW60)+1,0)</f>
        <v>0</v>
      </c>
      <c r="CX61" s="8">
        <f ca="1">IF(ISNUMBER(SEARCH($BN61,CX$44)),MAX(CX$45:CX60)+1,0)</f>
        <v>0</v>
      </c>
      <c r="CY61" s="8">
        <f ca="1">IF(ISNUMBER(SEARCH($BN61,CY$44)),MAX(CY$45:CY60)+1,0)</f>
        <v>0</v>
      </c>
      <c r="CZ61" s="8">
        <f ca="1">IF(ISNUMBER(SEARCH($BN61,CZ$44)),MAX(CZ$45:CZ60)+1,0)</f>
        <v>0</v>
      </c>
      <c r="DA61" s="8">
        <f ca="1">IF(ISNUMBER(SEARCH($BN61,DA$44)),MAX(DA$45:DA60)+1,0)</f>
        <v>0</v>
      </c>
      <c r="DB61" s="8">
        <f ca="1">IF(ISNUMBER(SEARCH($BN61,DB$44)),MAX(DB$45:DB60)+1,0)</f>
        <v>0</v>
      </c>
      <c r="DD61" s="8" t="s">
        <v>268</v>
      </c>
      <c r="DH61" s="13" t="s">
        <v>59</v>
      </c>
      <c r="DI61" s="15">
        <f t="shared" si="22"/>
        <v>7</v>
      </c>
      <c r="DK61" s="15">
        <f t="shared" si="17"/>
        <v>100</v>
      </c>
      <c r="DL61" s="15">
        <f t="shared" si="18"/>
        <v>22</v>
      </c>
      <c r="DM61" s="13" t="s">
        <v>69</v>
      </c>
      <c r="DN61" s="13">
        <v>1</v>
      </c>
      <c r="DO61" s="13">
        <v>5</v>
      </c>
      <c r="DP61" s="13">
        <v>5</v>
      </c>
      <c r="DQ61" s="13">
        <v>2</v>
      </c>
      <c r="DR61" s="13">
        <v>9</v>
      </c>
      <c r="DS61" s="15" t="s">
        <v>70</v>
      </c>
      <c r="DT61" s="14">
        <v>140000</v>
      </c>
      <c r="DU61" s="16" t="s">
        <v>483</v>
      </c>
      <c r="DV61" s="13" t="s">
        <v>498</v>
      </c>
      <c r="DW61" s="16"/>
      <c r="DY61" s="22"/>
      <c r="DZ61" s="23"/>
      <c r="EB61" s="30">
        <f t="shared" si="23"/>
        <v>0</v>
      </c>
      <c r="ED61" s="30">
        <f t="array" ref="ED61">SUM($ES$39:$FR$39*ES61:FR61)</f>
        <v>0</v>
      </c>
      <c r="EE61" s="24">
        <f>IF(EB61=0,0,MAX($EE$41:EE60)+1)</f>
        <v>0</v>
      </c>
      <c r="EF61" s="24">
        <f t="shared" si="24"/>
        <v>21</v>
      </c>
      <c r="EG61" s="24" t="s">
        <v>236</v>
      </c>
      <c r="EH61" s="24">
        <v>1</v>
      </c>
      <c r="EI61" s="24">
        <v>7</v>
      </c>
      <c r="EJ61" s="24">
        <v>3</v>
      </c>
      <c r="EK61" s="24">
        <v>4</v>
      </c>
      <c r="EL61" s="24">
        <v>7</v>
      </c>
      <c r="EM61" s="24" t="s">
        <v>237</v>
      </c>
      <c r="EN61" s="25">
        <v>150000</v>
      </c>
      <c r="EQ61" s="30">
        <v>1</v>
      </c>
      <c r="EZ61" s="24">
        <v>1</v>
      </c>
      <c r="FC61" s="24">
        <v>1</v>
      </c>
      <c r="FR61" s="24">
        <v>1</v>
      </c>
    </row>
    <row r="62" spans="33:174" ht="15" hidden="1" customHeight="1">
      <c r="AW62" s="7">
        <f>IF(ISNA(AX62),0,MAX($AW$42:AW61)+1)</f>
        <v>13</v>
      </c>
      <c r="AX62" s="6" t="str">
        <f t="shared" si="31"/>
        <v>Skitter Stab-Stab</v>
      </c>
      <c r="AY62" s="6">
        <f t="shared" si="32"/>
        <v>18</v>
      </c>
      <c r="AZ62" s="6">
        <v>19</v>
      </c>
      <c r="BA62" s="6" t="e">
        <f t="shared" si="27"/>
        <v>#N/A</v>
      </c>
      <c r="BB62" s="6" t="str">
        <f t="shared" si="28"/>
        <v/>
      </c>
      <c r="BC62" s="6">
        <v>19</v>
      </c>
      <c r="BE62" s="10" t="s">
        <v>97</v>
      </c>
      <c r="BF62" s="10">
        <f t="shared" si="19"/>
        <v>22</v>
      </c>
      <c r="BG62" s="10">
        <v>50000</v>
      </c>
      <c r="BH62" s="10">
        <v>100000</v>
      </c>
      <c r="BI62" s="10">
        <v>300000</v>
      </c>
      <c r="BJ62" s="10">
        <v>1</v>
      </c>
      <c r="BK62" s="10">
        <v>4</v>
      </c>
      <c r="BM62" s="8" t="s">
        <v>269</v>
      </c>
      <c r="BN62" s="8" t="s">
        <v>267</v>
      </c>
      <c r="BP62" s="8">
        <f ca="1">IF(ISNUMBER(SEARCH($BN62,BP$44)),MAX(BP$45:BP61)+1,0)</f>
        <v>0</v>
      </c>
      <c r="BQ62" s="8">
        <f ca="1">IF(ISNUMBER(SEARCH($BN62,BQ$44)),MAX(BQ$45:BQ61)+1,0)</f>
        <v>0</v>
      </c>
      <c r="BR62" s="8">
        <f ca="1">IF(ISNUMBER(SEARCH($BN62,BR$44)),MAX(BR$45:BR61)+1,0)</f>
        <v>0</v>
      </c>
      <c r="BS62" s="8">
        <f ca="1">IF(ISNUMBER(SEARCH($BN62,BS$44)),MAX(BS$45:BS61)+1,0)</f>
        <v>0</v>
      </c>
      <c r="BT62" s="8">
        <f ca="1">IF(ISNUMBER(SEARCH($BN62,BT$44)),MAX(BT$45:BT61)+1,0)</f>
        <v>0</v>
      </c>
      <c r="BU62" s="8">
        <f ca="1">IF(ISNUMBER(SEARCH($BN62,BU$44)),MAX(BU$45:BU61)+1,0)</f>
        <v>0</v>
      </c>
      <c r="BV62" s="8">
        <f ca="1">IF(ISNUMBER(SEARCH($BN62,BV$44)),MAX(BV$45:BV61)+1,0)</f>
        <v>0</v>
      </c>
      <c r="BW62" s="8">
        <f ca="1">IF(ISNUMBER(SEARCH($BN62,BW$44)),MAX(BW$45:BW61)+1,0)</f>
        <v>0</v>
      </c>
      <c r="BX62" s="8">
        <f ca="1">IF(ISNUMBER(SEARCH($BN62,BX$44)),MAX(BX$45:BX61)+1,0)</f>
        <v>0</v>
      </c>
      <c r="BY62" s="8">
        <f ca="1">IF(ISNUMBER(SEARCH($BN62,BY$44)),MAX(BY$45:BY61)+1,0)</f>
        <v>0</v>
      </c>
      <c r="BZ62" s="8">
        <f ca="1">IF(ISNUMBER(SEARCH($BN62,BZ$44)),MAX(BZ$45:BZ61)+1,0)</f>
        <v>0</v>
      </c>
      <c r="CA62" s="8">
        <f ca="1">IF(ISNUMBER(SEARCH($BN62,CA$44)),MAX(CA$45:CA61)+1,0)</f>
        <v>0</v>
      </c>
      <c r="CB62" s="8">
        <f ca="1">IF(ISNUMBER(SEARCH($BN62,CB$44)),MAX(CB$45:CB61)+1,0)</f>
        <v>0</v>
      </c>
      <c r="CC62" s="8">
        <f ca="1">IF(ISNUMBER(SEARCH($BN62,CC$44)),MAX(CC$45:CC61)+1,0)</f>
        <v>0</v>
      </c>
      <c r="CD62" s="8">
        <f ca="1">IF(ISNUMBER(SEARCH($BN62,CD$44)),MAX(CD$45:CD61)+1,0)</f>
        <v>0</v>
      </c>
      <c r="CE62" s="8">
        <f ca="1">IF(ISNUMBER(SEARCH($BN62,CE$44)),MAX(CE$45:CE61)+1,0)</f>
        <v>0</v>
      </c>
      <c r="CG62" s="8" t="s">
        <v>269</v>
      </c>
      <c r="CJ62" s="8" t="s">
        <v>269</v>
      </c>
      <c r="CK62" s="8" t="s">
        <v>267</v>
      </c>
      <c r="CM62" s="8">
        <f ca="1">IF(ISNUMBER(SEARCH($BN62,CM$44)),MAX(CM$45:CM61)+1,0)</f>
        <v>0</v>
      </c>
      <c r="CN62" s="8">
        <f ca="1">IF(ISNUMBER(SEARCH($BN62,CN$44)),MAX(CN$45:CN61)+1,0)</f>
        <v>0</v>
      </c>
      <c r="CO62" s="8">
        <f ca="1">IF(ISNUMBER(SEARCH($BN62,CO$44)),MAX(CO$45:CO61)+1,0)</f>
        <v>0</v>
      </c>
      <c r="CP62" s="8">
        <f ca="1">IF(ISNUMBER(SEARCH($BN62,CP$44)),MAX(CP$45:CP61)+1,0)</f>
        <v>0</v>
      </c>
      <c r="CQ62" s="8">
        <f ca="1">IF(ISNUMBER(SEARCH($BN62,CQ$44)),MAX(CQ$45:CQ61)+1,0)</f>
        <v>0</v>
      </c>
      <c r="CR62" s="8">
        <f ca="1">IF(ISNUMBER(SEARCH($BN62,CR$44)),MAX(CR$45:CR61)+1,0)</f>
        <v>0</v>
      </c>
      <c r="CS62" s="8">
        <f ca="1">IF(ISNUMBER(SEARCH($BN62,CS$44)),MAX(CS$45:CS61)+1,0)</f>
        <v>0</v>
      </c>
      <c r="CT62" s="8">
        <f ca="1">IF(ISNUMBER(SEARCH($BN62,CT$44)),MAX(CT$45:CT61)+1,0)</f>
        <v>0</v>
      </c>
      <c r="CU62" s="8">
        <f ca="1">IF(ISNUMBER(SEARCH($BN62,CU$44)),MAX(CU$45:CU61)+1,0)</f>
        <v>0</v>
      </c>
      <c r="CV62" s="8">
        <f ca="1">IF(ISNUMBER(SEARCH($BN62,CV$44)),MAX(CV$45:CV61)+1,0)</f>
        <v>0</v>
      </c>
      <c r="CW62" s="8">
        <f ca="1">IF(ISNUMBER(SEARCH($BN62,CW$44)),MAX(CW$45:CW61)+1,0)</f>
        <v>0</v>
      </c>
      <c r="CX62" s="8">
        <f ca="1">IF(ISNUMBER(SEARCH($BN62,CX$44)),MAX(CX$45:CX61)+1,0)</f>
        <v>0</v>
      </c>
      <c r="CY62" s="8">
        <f ca="1">IF(ISNUMBER(SEARCH($BN62,CY$44)),MAX(CY$45:CY61)+1,0)</f>
        <v>0</v>
      </c>
      <c r="CZ62" s="8">
        <f ca="1">IF(ISNUMBER(SEARCH($BN62,CZ$44)),MAX(CZ$45:CZ61)+1,0)</f>
        <v>0</v>
      </c>
      <c r="DA62" s="8">
        <f ca="1">IF(ISNUMBER(SEARCH($BN62,DA$44)),MAX(DA$45:DA61)+1,0)</f>
        <v>0</v>
      </c>
      <c r="DB62" s="8">
        <f ca="1">IF(ISNUMBER(SEARCH($BN62,DB$44)),MAX(DB$45:DB61)+1,0)</f>
        <v>0</v>
      </c>
      <c r="DD62" s="8" t="s">
        <v>269</v>
      </c>
      <c r="DH62" s="13" t="s">
        <v>59</v>
      </c>
      <c r="DI62" s="15">
        <f t="shared" si="22"/>
        <v>8</v>
      </c>
      <c r="DK62" s="15">
        <f t="shared" si="17"/>
        <v>100</v>
      </c>
      <c r="DL62" s="15">
        <f t="shared" si="18"/>
        <v>23</v>
      </c>
      <c r="DM62" s="13" t="s">
        <v>52</v>
      </c>
      <c r="DN62" s="13">
        <v>1</v>
      </c>
      <c r="DO62" s="13">
        <v>5</v>
      </c>
      <c r="DP62" s="13">
        <v>5</v>
      </c>
      <c r="DQ62" s="13">
        <v>2</v>
      </c>
      <c r="DR62" s="13">
        <v>8</v>
      </c>
      <c r="DS62" s="15" t="s">
        <v>53</v>
      </c>
      <c r="DT62" s="14">
        <v>150000</v>
      </c>
      <c r="DU62" s="16" t="s">
        <v>483</v>
      </c>
      <c r="DV62" s="13" t="s">
        <v>498</v>
      </c>
      <c r="DW62" s="16"/>
      <c r="DY62" s="22"/>
      <c r="DZ62" s="23"/>
      <c r="EB62" s="30">
        <f t="shared" si="23"/>
        <v>0</v>
      </c>
      <c r="ED62" s="30">
        <f t="array" ref="ED62">SUM($ES$39:$FR$39*ES62:FR62)</f>
        <v>0</v>
      </c>
      <c r="EE62" s="24">
        <f>IF(EB62=0,0,MAX($EE$41:EE61)+1)</f>
        <v>0</v>
      </c>
      <c r="EF62" s="24">
        <f t="shared" si="24"/>
        <v>22</v>
      </c>
      <c r="EG62" s="24" t="s">
        <v>238</v>
      </c>
      <c r="EH62" s="24">
        <v>1</v>
      </c>
      <c r="EI62" s="24">
        <v>8</v>
      </c>
      <c r="EJ62" s="24">
        <v>3</v>
      </c>
      <c r="EK62" s="24">
        <v>4</v>
      </c>
      <c r="EL62" s="24">
        <v>7</v>
      </c>
      <c r="EM62" s="24" t="s">
        <v>239</v>
      </c>
      <c r="EN62" s="25">
        <v>200000</v>
      </c>
      <c r="EQ62" s="30">
        <v>1</v>
      </c>
      <c r="EX62" s="24">
        <v>1</v>
      </c>
      <c r="EZ62" s="24">
        <v>1</v>
      </c>
      <c r="FC62" s="24">
        <v>1</v>
      </c>
      <c r="FR62" s="24">
        <v>1</v>
      </c>
    </row>
    <row r="63" spans="33:174" ht="15" hidden="1" customHeight="1">
      <c r="AW63" s="7">
        <f>IF(ISNA(AX63),0,MAX($AW$42:AW62)+1)</f>
        <v>0</v>
      </c>
      <c r="AX63" s="6" t="e">
        <f t="shared" si="31"/>
        <v>#N/A</v>
      </c>
      <c r="AY63" s="6">
        <f t="shared" si="32"/>
        <v>19</v>
      </c>
      <c r="AZ63" s="6">
        <v>20</v>
      </c>
      <c r="BA63" s="6" t="e">
        <f t="shared" si="27"/>
        <v>#N/A</v>
      </c>
      <c r="BB63" s="6" t="str">
        <f t="shared" si="28"/>
        <v/>
      </c>
      <c r="BC63" s="6">
        <v>20</v>
      </c>
      <c r="BE63" s="10" t="s">
        <v>98</v>
      </c>
      <c r="BF63" s="10">
        <f t="shared" si="19"/>
        <v>23</v>
      </c>
      <c r="BG63" s="10">
        <v>70000</v>
      </c>
      <c r="BH63" s="10">
        <v>100000</v>
      </c>
      <c r="BI63" s="10">
        <v>300000</v>
      </c>
      <c r="BJ63" s="10">
        <v>0</v>
      </c>
      <c r="BK63" s="10">
        <v>1</v>
      </c>
      <c r="BM63" s="8" t="s">
        <v>35</v>
      </c>
      <c r="BN63" s="8" t="s">
        <v>267</v>
      </c>
      <c r="BP63" s="8">
        <f ca="1">IF(ISNUMBER(SEARCH($BN63,BP$44)),MAX(BP$45:BP62)+1,0)</f>
        <v>0</v>
      </c>
      <c r="BQ63" s="8">
        <f ca="1">IF(ISNUMBER(SEARCH($BN63,BQ$44)),MAX(BQ$45:BQ62)+1,0)</f>
        <v>0</v>
      </c>
      <c r="BR63" s="8">
        <f ca="1">IF(ISNUMBER(SEARCH($BN63,BR$44)),MAX(BR$45:BR62)+1,0)</f>
        <v>0</v>
      </c>
      <c r="BS63" s="8">
        <f ca="1">IF(ISNUMBER(SEARCH($BN63,BS$44)),MAX(BS$45:BS62)+1,0)</f>
        <v>0</v>
      </c>
      <c r="BT63" s="8">
        <f ca="1">IF(ISNUMBER(SEARCH($BN63,BT$44)),MAX(BT$45:BT62)+1,0)</f>
        <v>0</v>
      </c>
      <c r="BU63" s="8">
        <f ca="1">IF(ISNUMBER(SEARCH($BN63,BU$44)),MAX(BU$45:BU62)+1,0)</f>
        <v>0</v>
      </c>
      <c r="BV63" s="8">
        <f ca="1">IF(ISNUMBER(SEARCH($BN63,BV$44)),MAX(BV$45:BV62)+1,0)</f>
        <v>0</v>
      </c>
      <c r="BW63" s="8">
        <f ca="1">IF(ISNUMBER(SEARCH($BN63,BW$44)),MAX(BW$45:BW62)+1,0)</f>
        <v>0</v>
      </c>
      <c r="BX63" s="8">
        <f ca="1">IF(ISNUMBER(SEARCH($BN63,BX$44)),MAX(BX$45:BX62)+1,0)</f>
        <v>0</v>
      </c>
      <c r="BY63" s="8">
        <f ca="1">IF(ISNUMBER(SEARCH($BN63,BY$44)),MAX(BY$45:BY62)+1,0)</f>
        <v>0</v>
      </c>
      <c r="BZ63" s="8">
        <f ca="1">IF(ISNUMBER(SEARCH($BN63,BZ$44)),MAX(BZ$45:BZ62)+1,0)</f>
        <v>0</v>
      </c>
      <c r="CA63" s="8">
        <f ca="1">IF(ISNUMBER(SEARCH($BN63,CA$44)),MAX(CA$45:CA62)+1,0)</f>
        <v>0</v>
      </c>
      <c r="CB63" s="8">
        <f ca="1">IF(ISNUMBER(SEARCH($BN63,CB$44)),MAX(CB$45:CB62)+1,0)</f>
        <v>0</v>
      </c>
      <c r="CC63" s="8">
        <f ca="1">IF(ISNUMBER(SEARCH($BN63,CC$44)),MAX(CC$45:CC62)+1,0)</f>
        <v>0</v>
      </c>
      <c r="CD63" s="8">
        <f ca="1">IF(ISNUMBER(SEARCH($BN63,CD$44)),MAX(CD$45:CD62)+1,0)</f>
        <v>0</v>
      </c>
      <c r="CE63" s="8">
        <f ca="1">IF(ISNUMBER(SEARCH($BN63,CE$44)),MAX(CE$45:CE62)+1,0)</f>
        <v>0</v>
      </c>
      <c r="CG63" s="8" t="s">
        <v>35</v>
      </c>
      <c r="CJ63" s="8" t="s">
        <v>35</v>
      </c>
      <c r="CK63" s="8" t="s">
        <v>267</v>
      </c>
      <c r="CM63" s="8">
        <f ca="1">IF(ISNUMBER(SEARCH($BN63,CM$44)),MAX(CM$45:CM62)+1,0)</f>
        <v>0</v>
      </c>
      <c r="CN63" s="8">
        <f ca="1">IF(ISNUMBER(SEARCH($BN63,CN$44)),MAX(CN$45:CN62)+1,0)</f>
        <v>0</v>
      </c>
      <c r="CO63" s="8">
        <f ca="1">IF(ISNUMBER(SEARCH($BN63,CO$44)),MAX(CO$45:CO62)+1,0)</f>
        <v>0</v>
      </c>
      <c r="CP63" s="8">
        <f ca="1">IF(ISNUMBER(SEARCH($BN63,CP$44)),MAX(CP$45:CP62)+1,0)</f>
        <v>0</v>
      </c>
      <c r="CQ63" s="8">
        <f ca="1">IF(ISNUMBER(SEARCH($BN63,CQ$44)),MAX(CQ$45:CQ62)+1,0)</f>
        <v>0</v>
      </c>
      <c r="CR63" s="8">
        <f ca="1">IF(ISNUMBER(SEARCH($BN63,CR$44)),MAX(CR$45:CR62)+1,0)</f>
        <v>0</v>
      </c>
      <c r="CS63" s="8">
        <f ca="1">IF(ISNUMBER(SEARCH($BN63,CS$44)),MAX(CS$45:CS62)+1,0)</f>
        <v>0</v>
      </c>
      <c r="CT63" s="8">
        <f ca="1">IF(ISNUMBER(SEARCH($BN63,CT$44)),MAX(CT$45:CT62)+1,0)</f>
        <v>0</v>
      </c>
      <c r="CU63" s="8">
        <f ca="1">IF(ISNUMBER(SEARCH($BN63,CU$44)),MAX(CU$45:CU62)+1,0)</f>
        <v>0</v>
      </c>
      <c r="CV63" s="8">
        <f ca="1">IF(ISNUMBER(SEARCH($BN63,CV$44)),MAX(CV$45:CV62)+1,0)</f>
        <v>0</v>
      </c>
      <c r="CW63" s="8">
        <f ca="1">IF(ISNUMBER(SEARCH($BN63,CW$44)),MAX(CW$45:CW62)+1,0)</f>
        <v>0</v>
      </c>
      <c r="CX63" s="8">
        <f ca="1">IF(ISNUMBER(SEARCH($BN63,CX$44)),MAX(CX$45:CX62)+1,0)</f>
        <v>0</v>
      </c>
      <c r="CY63" s="8">
        <f ca="1">IF(ISNUMBER(SEARCH($BN63,CY$44)),MAX(CY$45:CY62)+1,0)</f>
        <v>0</v>
      </c>
      <c r="CZ63" s="8">
        <f ca="1">IF(ISNUMBER(SEARCH($BN63,CZ$44)),MAX(CZ$45:CZ62)+1,0)</f>
        <v>0</v>
      </c>
      <c r="DA63" s="8">
        <f ca="1">IF(ISNUMBER(SEARCH($BN63,DA$44)),MAX(DA$45:DA62)+1,0)</f>
        <v>0</v>
      </c>
      <c r="DB63" s="8">
        <f ca="1">IF(ISNUMBER(SEARCH($BN63,DB$44)),MAX(DB$45:DB62)+1,0)</f>
        <v>0</v>
      </c>
      <c r="DD63" s="8" t="s">
        <v>35</v>
      </c>
      <c r="DH63" s="13" t="s">
        <v>71</v>
      </c>
      <c r="DI63" s="15">
        <f t="shared" si="22"/>
        <v>1</v>
      </c>
      <c r="DK63" s="15">
        <f t="shared" si="17"/>
        <v>100</v>
      </c>
      <c r="DL63" s="15">
        <f t="shared" si="18"/>
        <v>24</v>
      </c>
      <c r="DM63" s="13" t="s">
        <v>72</v>
      </c>
      <c r="DN63" s="13">
        <v>16</v>
      </c>
      <c r="DO63" s="13">
        <v>6</v>
      </c>
      <c r="DP63" s="13">
        <v>3</v>
      </c>
      <c r="DQ63" s="13">
        <v>4</v>
      </c>
      <c r="DR63" s="13">
        <v>8</v>
      </c>
      <c r="DS63" s="16" t="s">
        <v>32</v>
      </c>
      <c r="DT63" s="14">
        <v>70000</v>
      </c>
      <c r="DU63" s="16" t="s">
        <v>478</v>
      </c>
      <c r="DV63" s="13" t="s">
        <v>494</v>
      </c>
      <c r="DW63" s="16"/>
      <c r="DY63" s="22"/>
      <c r="DZ63" s="23"/>
      <c r="EB63" s="30">
        <f t="shared" si="23"/>
        <v>0</v>
      </c>
      <c r="ED63" s="30">
        <f t="array" ref="ED63">SUM($ES$39:$FR$39*ES63:FR63)</f>
        <v>0</v>
      </c>
      <c r="EE63" s="24">
        <f>IF(EB63=0,0,MAX($EE$41:EE62)+1)</f>
        <v>0</v>
      </c>
      <c r="EF63" s="24">
        <f t="shared" si="24"/>
        <v>23</v>
      </c>
      <c r="EG63" s="27" t="s">
        <v>393</v>
      </c>
      <c r="EH63" s="24">
        <v>1</v>
      </c>
      <c r="EI63" s="27">
        <v>6</v>
      </c>
      <c r="EJ63" s="27">
        <v>3</v>
      </c>
      <c r="EK63" s="27">
        <v>4</v>
      </c>
      <c r="EL63" s="27">
        <v>9</v>
      </c>
      <c r="EM63" s="27" t="s">
        <v>394</v>
      </c>
      <c r="EN63" s="25">
        <v>190000</v>
      </c>
      <c r="EQ63" s="30">
        <v>1</v>
      </c>
      <c r="EX63" s="27">
        <v>1</v>
      </c>
      <c r="EZ63" s="27">
        <v>1</v>
      </c>
    </row>
    <row r="64" spans="33:174" ht="15" hidden="1" customHeight="1">
      <c r="AW64" s="7">
        <f>IF(ISNA(AX64),0,MAX($AW$42:AW63)+1)</f>
        <v>0</v>
      </c>
      <c r="AX64" s="6" t="e">
        <f t="shared" si="31"/>
        <v>#N/A</v>
      </c>
      <c r="AY64" s="6">
        <f t="shared" si="32"/>
        <v>20</v>
      </c>
      <c r="AZ64" s="6">
        <v>21</v>
      </c>
      <c r="BA64" s="6" t="e">
        <f t="shared" si="27"/>
        <v>#N/A</v>
      </c>
      <c r="BB64" s="6" t="str">
        <f t="shared" si="28"/>
        <v/>
      </c>
      <c r="BC64" s="6">
        <v>20</v>
      </c>
      <c r="BE64" s="10" t="s">
        <v>99</v>
      </c>
      <c r="BF64" s="10">
        <f t="shared" si="19"/>
        <v>24</v>
      </c>
      <c r="BG64" s="10">
        <v>70000</v>
      </c>
      <c r="BH64" s="10">
        <v>100000</v>
      </c>
      <c r="BI64" s="10">
        <v>300000</v>
      </c>
      <c r="BJ64" s="10">
        <v>1</v>
      </c>
      <c r="BK64" s="10">
        <v>5</v>
      </c>
      <c r="BM64" s="8" t="s">
        <v>270</v>
      </c>
      <c r="BN64" s="8" t="s">
        <v>267</v>
      </c>
      <c r="BP64" s="8">
        <f ca="1">IF(ISNUMBER(SEARCH($BN64,BP$44)),MAX(BP$45:BP63)+1,0)</f>
        <v>0</v>
      </c>
      <c r="BQ64" s="8">
        <f ca="1">IF(ISNUMBER(SEARCH($BN64,BQ$44)),MAX(BQ$45:BQ63)+1,0)</f>
        <v>0</v>
      </c>
      <c r="BR64" s="8">
        <f ca="1">IF(ISNUMBER(SEARCH($BN64,BR$44)),MAX(BR$45:BR63)+1,0)</f>
        <v>0</v>
      </c>
      <c r="BS64" s="8">
        <f ca="1">IF(ISNUMBER(SEARCH($BN64,BS$44)),MAX(BS$45:BS63)+1,0)</f>
        <v>0</v>
      </c>
      <c r="BT64" s="8">
        <f ca="1">IF(ISNUMBER(SEARCH($BN64,BT$44)),MAX(BT$45:BT63)+1,0)</f>
        <v>0</v>
      </c>
      <c r="BU64" s="8">
        <f ca="1">IF(ISNUMBER(SEARCH($BN64,BU$44)),MAX(BU$45:BU63)+1,0)</f>
        <v>0</v>
      </c>
      <c r="BV64" s="8">
        <f ca="1">IF(ISNUMBER(SEARCH($BN64,BV$44)),MAX(BV$45:BV63)+1,0)</f>
        <v>0</v>
      </c>
      <c r="BW64" s="8">
        <f ca="1">IF(ISNUMBER(SEARCH($BN64,BW$44)),MAX(BW$45:BW63)+1,0)</f>
        <v>0</v>
      </c>
      <c r="BX64" s="8">
        <f ca="1">IF(ISNUMBER(SEARCH($BN64,BX$44)),MAX(BX$45:BX63)+1,0)</f>
        <v>0</v>
      </c>
      <c r="BY64" s="8">
        <f ca="1">IF(ISNUMBER(SEARCH($BN64,BY$44)),MAX(BY$45:BY63)+1,0)</f>
        <v>0</v>
      </c>
      <c r="BZ64" s="8">
        <f ca="1">IF(ISNUMBER(SEARCH($BN64,BZ$44)),MAX(BZ$45:BZ63)+1,0)</f>
        <v>0</v>
      </c>
      <c r="CA64" s="8">
        <f ca="1">IF(ISNUMBER(SEARCH($BN64,CA$44)),MAX(CA$45:CA63)+1,0)</f>
        <v>0</v>
      </c>
      <c r="CB64" s="8">
        <f ca="1">IF(ISNUMBER(SEARCH($BN64,CB$44)),MAX(CB$45:CB63)+1,0)</f>
        <v>0</v>
      </c>
      <c r="CC64" s="8">
        <f ca="1">IF(ISNUMBER(SEARCH($BN64,CC$44)),MAX(CC$45:CC63)+1,0)</f>
        <v>0</v>
      </c>
      <c r="CD64" s="8">
        <f ca="1">IF(ISNUMBER(SEARCH($BN64,CD$44)),MAX(CD$45:CD63)+1,0)</f>
        <v>0</v>
      </c>
      <c r="CE64" s="8">
        <f ca="1">IF(ISNUMBER(SEARCH($BN64,CE$44)),MAX(CE$45:CE63)+1,0)</f>
        <v>0</v>
      </c>
      <c r="CG64" s="8" t="s">
        <v>270</v>
      </c>
      <c r="CJ64" s="8" t="s">
        <v>270</v>
      </c>
      <c r="CK64" s="8" t="s">
        <v>267</v>
      </c>
      <c r="CM64" s="8">
        <f ca="1">IF(ISNUMBER(SEARCH($BN64,CM$44)),MAX(CM$45:CM63)+1,0)</f>
        <v>0</v>
      </c>
      <c r="CN64" s="8">
        <f ca="1">IF(ISNUMBER(SEARCH($BN64,CN$44)),MAX(CN$45:CN63)+1,0)</f>
        <v>0</v>
      </c>
      <c r="CO64" s="8">
        <f ca="1">IF(ISNUMBER(SEARCH($BN64,CO$44)),MAX(CO$45:CO63)+1,0)</f>
        <v>0</v>
      </c>
      <c r="CP64" s="8">
        <f ca="1">IF(ISNUMBER(SEARCH($BN64,CP$44)),MAX(CP$45:CP63)+1,0)</f>
        <v>0</v>
      </c>
      <c r="CQ64" s="8">
        <f ca="1">IF(ISNUMBER(SEARCH($BN64,CQ$44)),MAX(CQ$45:CQ63)+1,0)</f>
        <v>0</v>
      </c>
      <c r="CR64" s="8">
        <f ca="1">IF(ISNUMBER(SEARCH($BN64,CR$44)),MAX(CR$45:CR63)+1,0)</f>
        <v>0</v>
      </c>
      <c r="CS64" s="8">
        <f ca="1">IF(ISNUMBER(SEARCH($BN64,CS$44)),MAX(CS$45:CS63)+1,0)</f>
        <v>0</v>
      </c>
      <c r="CT64" s="8">
        <f ca="1">IF(ISNUMBER(SEARCH($BN64,CT$44)),MAX(CT$45:CT63)+1,0)</f>
        <v>0</v>
      </c>
      <c r="CU64" s="8">
        <f ca="1">IF(ISNUMBER(SEARCH($BN64,CU$44)),MAX(CU$45:CU63)+1,0)</f>
        <v>0</v>
      </c>
      <c r="CV64" s="8">
        <f ca="1">IF(ISNUMBER(SEARCH($BN64,CV$44)),MAX(CV$45:CV63)+1,0)</f>
        <v>0</v>
      </c>
      <c r="CW64" s="8">
        <f ca="1">IF(ISNUMBER(SEARCH($BN64,CW$44)),MAX(CW$45:CW63)+1,0)</f>
        <v>0</v>
      </c>
      <c r="CX64" s="8">
        <f ca="1">IF(ISNUMBER(SEARCH($BN64,CX$44)),MAX(CX$45:CX63)+1,0)</f>
        <v>0</v>
      </c>
      <c r="CY64" s="8">
        <f ca="1">IF(ISNUMBER(SEARCH($BN64,CY$44)),MAX(CY$45:CY63)+1,0)</f>
        <v>0</v>
      </c>
      <c r="CZ64" s="8">
        <f ca="1">IF(ISNUMBER(SEARCH($BN64,CZ$44)),MAX(CZ$45:CZ63)+1,0)</f>
        <v>0</v>
      </c>
      <c r="DA64" s="8">
        <f ca="1">IF(ISNUMBER(SEARCH($BN64,DA$44)),MAX(DA$45:DA63)+1,0)</f>
        <v>0</v>
      </c>
      <c r="DB64" s="8">
        <f ca="1">IF(ISNUMBER(SEARCH($BN64,DB$44)),MAX(DB$45:DB63)+1,0)</f>
        <v>0</v>
      </c>
      <c r="DD64" s="8" t="s">
        <v>270</v>
      </c>
      <c r="DH64" s="13" t="s">
        <v>71</v>
      </c>
      <c r="DI64" s="15">
        <f t="shared" si="22"/>
        <v>2</v>
      </c>
      <c r="DK64" s="15">
        <f t="shared" si="17"/>
        <v>100</v>
      </c>
      <c r="DL64" s="15">
        <f t="shared" si="18"/>
        <v>25</v>
      </c>
      <c r="DM64" s="13" t="s">
        <v>73</v>
      </c>
      <c r="DN64" s="13">
        <v>2</v>
      </c>
      <c r="DO64" s="13">
        <v>7</v>
      </c>
      <c r="DP64" s="13">
        <v>3</v>
      </c>
      <c r="DQ64" s="13">
        <v>4</v>
      </c>
      <c r="DR64" s="13">
        <v>7</v>
      </c>
      <c r="DS64" s="13" t="s">
        <v>74</v>
      </c>
      <c r="DT64" s="14">
        <v>80000</v>
      </c>
      <c r="DU64" s="16" t="s">
        <v>480</v>
      </c>
      <c r="DV64" s="13" t="s">
        <v>277</v>
      </c>
      <c r="DW64" s="16"/>
      <c r="DY64" s="22"/>
      <c r="DZ64" s="23"/>
      <c r="EB64" s="30">
        <f t="shared" si="23"/>
        <v>0</v>
      </c>
      <c r="ED64" s="30">
        <f t="array" ref="ED64">SUM($ES$39:$FR$39*ES64:FR64)</f>
        <v>1</v>
      </c>
      <c r="EE64" s="24">
        <f>IF(EB64=0,0,MAX($EE$41:EE63)+1)</f>
        <v>0</v>
      </c>
      <c r="EF64" s="24">
        <f t="shared" si="24"/>
        <v>24</v>
      </c>
      <c r="EG64" s="24" t="s">
        <v>240</v>
      </c>
      <c r="EH64" s="24">
        <v>1</v>
      </c>
      <c r="EI64" s="24">
        <v>4</v>
      </c>
      <c r="EJ64" s="24">
        <v>7</v>
      </c>
      <c r="EK64" s="24">
        <v>3</v>
      </c>
      <c r="EL64" s="24">
        <v>7</v>
      </c>
      <c r="EM64" s="24" t="s">
        <v>241</v>
      </c>
      <c r="EN64" s="25">
        <v>100000</v>
      </c>
      <c r="EQ64" s="30">
        <v>0</v>
      </c>
      <c r="FM64" s="24">
        <v>1</v>
      </c>
      <c r="FP64" s="24">
        <v>1</v>
      </c>
    </row>
    <row r="65" spans="49:174" ht="15" hidden="1" customHeight="1">
      <c r="AW65" s="7">
        <f>IF(ISNA(AX65),0,MAX($AW$42:AW64)+1)</f>
        <v>0</v>
      </c>
      <c r="AX65" s="6" t="e">
        <f t="shared" si="31"/>
        <v>#N/A</v>
      </c>
      <c r="AY65" s="6">
        <f t="shared" si="32"/>
        <v>21</v>
      </c>
      <c r="AZ65" s="6">
        <v>22</v>
      </c>
      <c r="BA65" s="6" t="e">
        <f t="shared" si="27"/>
        <v>#N/A</v>
      </c>
      <c r="BB65" s="6" t="str">
        <f t="shared" si="28"/>
        <v/>
      </c>
      <c r="BC65" s="6">
        <v>20</v>
      </c>
      <c r="BE65" s="10" t="s">
        <v>100</v>
      </c>
      <c r="BF65" s="10">
        <f t="shared" si="19"/>
        <v>25</v>
      </c>
      <c r="BG65" s="10">
        <v>70000</v>
      </c>
      <c r="BH65" s="10">
        <v>100000</v>
      </c>
      <c r="BI65" s="10">
        <v>300000</v>
      </c>
      <c r="BJ65" s="10">
        <v>1</v>
      </c>
      <c r="BK65" s="10">
        <v>5</v>
      </c>
      <c r="BM65" s="8" t="s">
        <v>271</v>
      </c>
      <c r="BN65" s="8" t="s">
        <v>267</v>
      </c>
      <c r="BP65" s="8">
        <f ca="1">IF(ISNUMBER(SEARCH($BN65,BP$44)),MAX(BP$45:BP64)+1,0)</f>
        <v>0</v>
      </c>
      <c r="BQ65" s="8">
        <f ca="1">IF(ISNUMBER(SEARCH($BN65,BQ$44)),MAX(BQ$45:BQ64)+1,0)</f>
        <v>0</v>
      </c>
      <c r="BR65" s="8">
        <f ca="1">IF(ISNUMBER(SEARCH($BN65,BR$44)),MAX(BR$45:BR64)+1,0)</f>
        <v>0</v>
      </c>
      <c r="BS65" s="8">
        <f ca="1">IF(ISNUMBER(SEARCH($BN65,BS$44)),MAX(BS$45:BS64)+1,0)</f>
        <v>0</v>
      </c>
      <c r="BT65" s="8">
        <f ca="1">IF(ISNUMBER(SEARCH($BN65,BT$44)),MAX(BT$45:BT64)+1,0)</f>
        <v>0</v>
      </c>
      <c r="BU65" s="8">
        <f ca="1">IF(ISNUMBER(SEARCH($BN65,BU$44)),MAX(BU$45:BU64)+1,0)</f>
        <v>0</v>
      </c>
      <c r="BV65" s="8">
        <f ca="1">IF(ISNUMBER(SEARCH($BN65,BV$44)),MAX(BV$45:BV64)+1,0)</f>
        <v>0</v>
      </c>
      <c r="BW65" s="8">
        <f ca="1">IF(ISNUMBER(SEARCH($BN65,BW$44)),MAX(BW$45:BW64)+1,0)</f>
        <v>0</v>
      </c>
      <c r="BX65" s="8">
        <f ca="1">IF(ISNUMBER(SEARCH($BN65,BX$44)),MAX(BX$45:BX64)+1,0)</f>
        <v>0</v>
      </c>
      <c r="BY65" s="8">
        <f ca="1">IF(ISNUMBER(SEARCH($BN65,BY$44)),MAX(BY$45:BY64)+1,0)</f>
        <v>0</v>
      </c>
      <c r="BZ65" s="8">
        <f ca="1">IF(ISNUMBER(SEARCH($BN65,BZ$44)),MAX(BZ$45:BZ64)+1,0)</f>
        <v>0</v>
      </c>
      <c r="CA65" s="8">
        <f ca="1">IF(ISNUMBER(SEARCH($BN65,CA$44)),MAX(CA$45:CA64)+1,0)</f>
        <v>0</v>
      </c>
      <c r="CB65" s="8">
        <f ca="1">IF(ISNUMBER(SEARCH($BN65,CB$44)),MAX(CB$45:CB64)+1,0)</f>
        <v>0</v>
      </c>
      <c r="CC65" s="8">
        <f ca="1">IF(ISNUMBER(SEARCH($BN65,CC$44)),MAX(CC$45:CC64)+1,0)</f>
        <v>0</v>
      </c>
      <c r="CD65" s="8">
        <f ca="1">IF(ISNUMBER(SEARCH($BN65,CD$44)),MAX(CD$45:CD64)+1,0)</f>
        <v>0</v>
      </c>
      <c r="CE65" s="8">
        <f ca="1">IF(ISNUMBER(SEARCH($BN65,CE$44)),MAX(CE$45:CE64)+1,0)</f>
        <v>0</v>
      </c>
      <c r="CG65" s="8" t="s">
        <v>271</v>
      </c>
      <c r="CJ65" s="8" t="s">
        <v>271</v>
      </c>
      <c r="CK65" s="8" t="s">
        <v>267</v>
      </c>
      <c r="CM65" s="8">
        <f ca="1">IF(ISNUMBER(SEARCH($BN65,CM$44)),MAX(CM$45:CM64)+1,0)</f>
        <v>0</v>
      </c>
      <c r="CN65" s="8">
        <f ca="1">IF(ISNUMBER(SEARCH($BN65,CN$44)),MAX(CN$45:CN64)+1,0)</f>
        <v>0</v>
      </c>
      <c r="CO65" s="8">
        <f ca="1">IF(ISNUMBER(SEARCH($BN65,CO$44)),MAX(CO$45:CO64)+1,0)</f>
        <v>0</v>
      </c>
      <c r="CP65" s="8">
        <f ca="1">IF(ISNUMBER(SEARCH($BN65,CP$44)),MAX(CP$45:CP64)+1,0)</f>
        <v>0</v>
      </c>
      <c r="CQ65" s="8">
        <f ca="1">IF(ISNUMBER(SEARCH($BN65,CQ$44)),MAX(CQ$45:CQ64)+1,0)</f>
        <v>0</v>
      </c>
      <c r="CR65" s="8">
        <f ca="1">IF(ISNUMBER(SEARCH($BN65,CR$44)),MAX(CR$45:CR64)+1,0)</f>
        <v>0</v>
      </c>
      <c r="CS65" s="8">
        <f ca="1">IF(ISNUMBER(SEARCH($BN65,CS$44)),MAX(CS$45:CS64)+1,0)</f>
        <v>0</v>
      </c>
      <c r="CT65" s="8">
        <f ca="1">IF(ISNUMBER(SEARCH($BN65,CT$44)),MAX(CT$45:CT64)+1,0)</f>
        <v>0</v>
      </c>
      <c r="CU65" s="8">
        <f ca="1">IF(ISNUMBER(SEARCH($BN65,CU$44)),MAX(CU$45:CU64)+1,0)</f>
        <v>0</v>
      </c>
      <c r="CV65" s="8">
        <f ca="1">IF(ISNUMBER(SEARCH($BN65,CV$44)),MAX(CV$45:CV64)+1,0)</f>
        <v>0</v>
      </c>
      <c r="CW65" s="8">
        <f ca="1">IF(ISNUMBER(SEARCH($BN65,CW$44)),MAX(CW$45:CW64)+1,0)</f>
        <v>0</v>
      </c>
      <c r="CX65" s="8">
        <f ca="1">IF(ISNUMBER(SEARCH($BN65,CX$44)),MAX(CX$45:CX64)+1,0)</f>
        <v>0</v>
      </c>
      <c r="CY65" s="8">
        <f ca="1">IF(ISNUMBER(SEARCH($BN65,CY$44)),MAX(CY$45:CY64)+1,0)</f>
        <v>0</v>
      </c>
      <c r="CZ65" s="8">
        <f ca="1">IF(ISNUMBER(SEARCH($BN65,CZ$44)),MAX(CZ$45:CZ64)+1,0)</f>
        <v>0</v>
      </c>
      <c r="DA65" s="8">
        <f ca="1">IF(ISNUMBER(SEARCH($BN65,DA$44)),MAX(DA$45:DA64)+1,0)</f>
        <v>0</v>
      </c>
      <c r="DB65" s="8">
        <f ca="1">IF(ISNUMBER(SEARCH($BN65,DB$44)),MAX(DB$45:DB64)+1,0)</f>
        <v>0</v>
      </c>
      <c r="DD65" s="8" t="s">
        <v>271</v>
      </c>
      <c r="DH65" s="13" t="s">
        <v>71</v>
      </c>
      <c r="DI65" s="15">
        <f t="shared" si="22"/>
        <v>3</v>
      </c>
      <c r="DK65" s="15">
        <f t="shared" si="17"/>
        <v>100</v>
      </c>
      <c r="DL65" s="15">
        <f t="shared" si="18"/>
        <v>26</v>
      </c>
      <c r="DM65" s="13" t="s">
        <v>75</v>
      </c>
      <c r="DN65" s="13">
        <v>2</v>
      </c>
      <c r="DO65" s="13">
        <v>6</v>
      </c>
      <c r="DP65" s="13">
        <v>3</v>
      </c>
      <c r="DQ65" s="13">
        <v>4</v>
      </c>
      <c r="DR65" s="13">
        <v>7</v>
      </c>
      <c r="DS65" s="13" t="s">
        <v>76</v>
      </c>
      <c r="DT65" s="14">
        <v>90000</v>
      </c>
      <c r="DU65" s="16" t="s">
        <v>478</v>
      </c>
      <c r="DV65" s="13" t="s">
        <v>494</v>
      </c>
      <c r="DW65" s="16"/>
      <c r="EB65" s="30">
        <f t="shared" si="23"/>
        <v>0</v>
      </c>
      <c r="ED65" s="30">
        <f t="array" ref="ED65">SUM($ES$39:$FR$39*ES65:FR65)</f>
        <v>0</v>
      </c>
      <c r="EE65" s="24">
        <f>IF(EB65=0,0,MAX($EE$41:EE64)+1)</f>
        <v>0</v>
      </c>
      <c r="EF65" s="24">
        <f t="shared" si="24"/>
        <v>25</v>
      </c>
      <c r="EG65" s="24" t="s">
        <v>242</v>
      </c>
      <c r="EH65" s="24">
        <v>1</v>
      </c>
      <c r="EI65" s="24">
        <v>5</v>
      </c>
      <c r="EJ65" s="24">
        <v>3</v>
      </c>
      <c r="EK65" s="24">
        <v>2</v>
      </c>
      <c r="EL65" s="24">
        <v>8</v>
      </c>
      <c r="EM65" s="24" t="s">
        <v>243</v>
      </c>
      <c r="EN65" s="25">
        <v>130000</v>
      </c>
      <c r="EQ65" s="30">
        <v>1</v>
      </c>
      <c r="EY65" s="24">
        <v>1</v>
      </c>
    </row>
    <row r="66" spans="49:174" ht="15" hidden="1" customHeight="1">
      <c r="AW66" s="7">
        <f>IF(ISNA(AX66),0,MAX($AW$42:AW65)+1)</f>
        <v>0</v>
      </c>
      <c r="AX66" s="6" t="e">
        <f t="shared" si="31"/>
        <v>#N/A</v>
      </c>
      <c r="AY66" s="6">
        <f t="shared" si="32"/>
        <v>22</v>
      </c>
      <c r="AZ66" s="6">
        <v>23</v>
      </c>
      <c r="BA66" s="6" t="e">
        <f t="shared" si="27"/>
        <v>#N/A</v>
      </c>
      <c r="BB66" s="6" t="str">
        <f t="shared" si="28"/>
        <v/>
      </c>
      <c r="BC66" s="6">
        <v>20</v>
      </c>
      <c r="BE66" s="10" t="s">
        <v>101</v>
      </c>
      <c r="BF66" s="10">
        <f t="shared" si="19"/>
        <v>26</v>
      </c>
      <c r="BG66" s="10">
        <v>50000</v>
      </c>
      <c r="BH66" s="10">
        <v>100000</v>
      </c>
      <c r="BI66" s="10">
        <v>300000</v>
      </c>
      <c r="BJ66" s="10">
        <v>1</v>
      </c>
      <c r="BK66" s="10">
        <v>1</v>
      </c>
      <c r="BM66" s="8" t="s">
        <v>272</v>
      </c>
      <c r="BN66" s="8" t="s">
        <v>267</v>
      </c>
      <c r="BP66" s="8">
        <f ca="1">IF(ISNUMBER(SEARCH($BN66,BP$44)),MAX(BP$45:BP65)+1,0)</f>
        <v>0</v>
      </c>
      <c r="BQ66" s="8">
        <f ca="1">IF(ISNUMBER(SEARCH($BN66,BQ$44)),MAX(BQ$45:BQ65)+1,0)</f>
        <v>0</v>
      </c>
      <c r="BR66" s="8">
        <f ca="1">IF(ISNUMBER(SEARCH($BN66,BR$44)),MAX(BR$45:BR65)+1,0)</f>
        <v>0</v>
      </c>
      <c r="BS66" s="8">
        <f ca="1">IF(ISNUMBER(SEARCH($BN66,BS$44)),MAX(BS$45:BS65)+1,0)</f>
        <v>0</v>
      </c>
      <c r="BT66" s="8">
        <f ca="1">IF(ISNUMBER(SEARCH($BN66,BT$44)),MAX(BT$45:BT65)+1,0)</f>
        <v>0</v>
      </c>
      <c r="BU66" s="8">
        <f ca="1">IF(ISNUMBER(SEARCH($BN66,BU$44)),MAX(BU$45:BU65)+1,0)</f>
        <v>0</v>
      </c>
      <c r="BV66" s="8">
        <f ca="1">IF(ISNUMBER(SEARCH($BN66,BV$44)),MAX(BV$45:BV65)+1,0)</f>
        <v>0</v>
      </c>
      <c r="BW66" s="8">
        <f ca="1">IF(ISNUMBER(SEARCH($BN66,BW$44)),MAX(BW$45:BW65)+1,0)</f>
        <v>0</v>
      </c>
      <c r="BX66" s="8">
        <f ca="1">IF(ISNUMBER(SEARCH($BN66,BX$44)),MAX(BX$45:BX65)+1,0)</f>
        <v>0</v>
      </c>
      <c r="BY66" s="8">
        <f ca="1">IF(ISNUMBER(SEARCH($BN66,BY$44)),MAX(BY$45:BY65)+1,0)</f>
        <v>0</v>
      </c>
      <c r="BZ66" s="8">
        <f ca="1">IF(ISNUMBER(SEARCH($BN66,BZ$44)),MAX(BZ$45:BZ65)+1,0)</f>
        <v>0</v>
      </c>
      <c r="CA66" s="8">
        <f ca="1">IF(ISNUMBER(SEARCH($BN66,CA$44)),MAX(CA$45:CA65)+1,0)</f>
        <v>0</v>
      </c>
      <c r="CB66" s="8">
        <f ca="1">IF(ISNUMBER(SEARCH($BN66,CB$44)),MAX(CB$45:CB65)+1,0)</f>
        <v>0</v>
      </c>
      <c r="CC66" s="8">
        <f ca="1">IF(ISNUMBER(SEARCH($BN66,CC$44)),MAX(CC$45:CC65)+1,0)</f>
        <v>0</v>
      </c>
      <c r="CD66" s="8">
        <f ca="1">IF(ISNUMBER(SEARCH($BN66,CD$44)),MAX(CD$45:CD65)+1,0)</f>
        <v>0</v>
      </c>
      <c r="CE66" s="8">
        <f ca="1">IF(ISNUMBER(SEARCH($BN66,CE$44)),MAX(CE$45:CE65)+1,0)</f>
        <v>0</v>
      </c>
      <c r="CG66" s="8" t="s">
        <v>272</v>
      </c>
      <c r="CJ66" s="8" t="s">
        <v>272</v>
      </c>
      <c r="CK66" s="8" t="s">
        <v>267</v>
      </c>
      <c r="CM66" s="8">
        <f ca="1">IF(ISNUMBER(SEARCH($BN66,CM$44)),MAX(CM$45:CM65)+1,0)</f>
        <v>0</v>
      </c>
      <c r="CN66" s="8">
        <f ca="1">IF(ISNUMBER(SEARCH($BN66,CN$44)),MAX(CN$45:CN65)+1,0)</f>
        <v>0</v>
      </c>
      <c r="CO66" s="8">
        <f ca="1">IF(ISNUMBER(SEARCH($BN66,CO$44)),MAX(CO$45:CO65)+1,0)</f>
        <v>0</v>
      </c>
      <c r="CP66" s="8">
        <f ca="1">IF(ISNUMBER(SEARCH($BN66,CP$44)),MAX(CP$45:CP65)+1,0)</f>
        <v>0</v>
      </c>
      <c r="CQ66" s="8">
        <f ca="1">IF(ISNUMBER(SEARCH($BN66,CQ$44)),MAX(CQ$45:CQ65)+1,0)</f>
        <v>0</v>
      </c>
      <c r="CR66" s="8">
        <f ca="1">IF(ISNUMBER(SEARCH($BN66,CR$44)),MAX(CR$45:CR65)+1,0)</f>
        <v>0</v>
      </c>
      <c r="CS66" s="8">
        <f ca="1">IF(ISNUMBER(SEARCH($BN66,CS$44)),MAX(CS$45:CS65)+1,0)</f>
        <v>0</v>
      </c>
      <c r="CT66" s="8">
        <f ca="1">IF(ISNUMBER(SEARCH($BN66,CT$44)),MAX(CT$45:CT65)+1,0)</f>
        <v>0</v>
      </c>
      <c r="CU66" s="8">
        <f ca="1">IF(ISNUMBER(SEARCH($BN66,CU$44)),MAX(CU$45:CU65)+1,0)</f>
        <v>0</v>
      </c>
      <c r="CV66" s="8">
        <f ca="1">IF(ISNUMBER(SEARCH($BN66,CV$44)),MAX(CV$45:CV65)+1,0)</f>
        <v>0</v>
      </c>
      <c r="CW66" s="8">
        <f ca="1">IF(ISNUMBER(SEARCH($BN66,CW$44)),MAX(CW$45:CW65)+1,0)</f>
        <v>0</v>
      </c>
      <c r="CX66" s="8">
        <f ca="1">IF(ISNUMBER(SEARCH($BN66,CX$44)),MAX(CX$45:CX65)+1,0)</f>
        <v>0</v>
      </c>
      <c r="CY66" s="8">
        <f ca="1">IF(ISNUMBER(SEARCH($BN66,CY$44)),MAX(CY$45:CY65)+1,0)</f>
        <v>0</v>
      </c>
      <c r="CZ66" s="8">
        <f ca="1">IF(ISNUMBER(SEARCH($BN66,CZ$44)),MAX(CZ$45:CZ65)+1,0)</f>
        <v>0</v>
      </c>
      <c r="DA66" s="8">
        <f ca="1">IF(ISNUMBER(SEARCH($BN66,DA$44)),MAX(DA$45:DA65)+1,0)</f>
        <v>0</v>
      </c>
      <c r="DB66" s="8">
        <f ca="1">IF(ISNUMBER(SEARCH($BN66,DB$44)),MAX(DB$45:DB65)+1,0)</f>
        <v>0</v>
      </c>
      <c r="DD66" s="8" t="s">
        <v>272</v>
      </c>
      <c r="DH66" s="13" t="s">
        <v>71</v>
      </c>
      <c r="DI66" s="15">
        <f t="shared" si="22"/>
        <v>4</v>
      </c>
      <c r="DK66" s="15">
        <f t="shared" si="17"/>
        <v>100</v>
      </c>
      <c r="DL66" s="15">
        <f t="shared" si="18"/>
        <v>27</v>
      </c>
      <c r="DM66" s="13" t="s">
        <v>40</v>
      </c>
      <c r="DN66" s="13">
        <v>4</v>
      </c>
      <c r="DO66" s="13">
        <v>7</v>
      </c>
      <c r="DP66" s="13">
        <v>3</v>
      </c>
      <c r="DQ66" s="13">
        <v>4</v>
      </c>
      <c r="DR66" s="13">
        <v>8</v>
      </c>
      <c r="DS66" s="13" t="s">
        <v>77</v>
      </c>
      <c r="DT66" s="14">
        <v>100000</v>
      </c>
      <c r="DU66" s="16" t="s">
        <v>478</v>
      </c>
      <c r="DV66" s="13" t="s">
        <v>494</v>
      </c>
      <c r="DW66" s="16"/>
      <c r="EB66" s="30">
        <f t="shared" si="23"/>
        <v>0</v>
      </c>
      <c r="ED66" s="30">
        <f t="array" ref="ED66">SUM($ES$39:$FR$39*ES66:FR66)</f>
        <v>0</v>
      </c>
      <c r="EE66" s="24">
        <f>IF(EB66=0,0,MAX($EE$41:EE65)+1)</f>
        <v>0</v>
      </c>
      <c r="EF66" s="24">
        <f t="shared" si="24"/>
        <v>26</v>
      </c>
      <c r="EG66" s="27" t="s">
        <v>420</v>
      </c>
      <c r="EH66" s="24">
        <v>1</v>
      </c>
      <c r="EI66" s="27">
        <v>4</v>
      </c>
      <c r="EJ66" s="27">
        <v>5</v>
      </c>
      <c r="EK66" s="27">
        <v>9</v>
      </c>
      <c r="EL66" s="27">
        <v>9</v>
      </c>
      <c r="EM66" s="27" t="s">
        <v>421</v>
      </c>
      <c r="EN66" s="28">
        <v>270000</v>
      </c>
      <c r="EQ66" s="30">
        <v>1</v>
      </c>
      <c r="FD66" s="27">
        <v>1</v>
      </c>
      <c r="FH66" s="27">
        <v>1</v>
      </c>
      <c r="FO66" s="27">
        <v>1</v>
      </c>
      <c r="FR66" s="27">
        <v>1</v>
      </c>
    </row>
    <row r="67" spans="49:174" ht="15" hidden="1" customHeight="1">
      <c r="AW67" s="7">
        <f>IF(ISNA(AX67),0,MAX($AW$42:AW66)+1)</f>
        <v>0</v>
      </c>
      <c r="AX67" s="6" t="e">
        <f t="shared" si="31"/>
        <v>#N/A</v>
      </c>
      <c r="AY67" s="6">
        <f t="shared" si="32"/>
        <v>23</v>
      </c>
      <c r="AZ67" s="6">
        <v>24</v>
      </c>
      <c r="BA67" s="6" t="e">
        <f t="shared" si="27"/>
        <v>#N/A</v>
      </c>
      <c r="BB67" s="6" t="str">
        <f t="shared" si="28"/>
        <v/>
      </c>
      <c r="BC67" s="6">
        <v>20</v>
      </c>
      <c r="BM67" s="9" t="s">
        <v>273</v>
      </c>
      <c r="BN67" s="8" t="s">
        <v>267</v>
      </c>
      <c r="BP67" s="8">
        <f ca="1">IF(ISNUMBER(SEARCH($BN67,BP$44)),MAX(BP$45:BP66)+1,0)</f>
        <v>0</v>
      </c>
      <c r="BQ67" s="8">
        <f ca="1">IF(ISNUMBER(SEARCH($BN67,BQ$44)),MAX(BQ$45:BQ66)+1,0)</f>
        <v>0</v>
      </c>
      <c r="BR67" s="8">
        <f ca="1">IF(ISNUMBER(SEARCH($BN67,BR$44)),MAX(BR$45:BR66)+1,0)</f>
        <v>0</v>
      </c>
      <c r="BS67" s="8">
        <f ca="1">IF(ISNUMBER(SEARCH($BN67,BS$44)),MAX(BS$45:BS66)+1,0)</f>
        <v>0</v>
      </c>
      <c r="BT67" s="8">
        <f ca="1">IF(ISNUMBER(SEARCH($BN67,BT$44)),MAX(BT$45:BT66)+1,0)</f>
        <v>0</v>
      </c>
      <c r="BU67" s="8">
        <f ca="1">IF(ISNUMBER(SEARCH($BN67,BU$44)),MAX(BU$45:BU66)+1,0)</f>
        <v>0</v>
      </c>
      <c r="BV67" s="8">
        <f ca="1">IF(ISNUMBER(SEARCH($BN67,BV$44)),MAX(BV$45:BV66)+1,0)</f>
        <v>0</v>
      </c>
      <c r="BW67" s="8">
        <f ca="1">IF(ISNUMBER(SEARCH($BN67,BW$44)),MAX(BW$45:BW66)+1,0)</f>
        <v>0</v>
      </c>
      <c r="BX67" s="8">
        <f ca="1">IF(ISNUMBER(SEARCH($BN67,BX$44)),MAX(BX$45:BX66)+1,0)</f>
        <v>0</v>
      </c>
      <c r="BY67" s="8">
        <f ca="1">IF(ISNUMBER(SEARCH($BN67,BY$44)),MAX(BY$45:BY66)+1,0)</f>
        <v>0</v>
      </c>
      <c r="BZ67" s="8">
        <f ca="1">IF(ISNUMBER(SEARCH($BN67,BZ$44)),MAX(BZ$45:BZ66)+1,0)</f>
        <v>0</v>
      </c>
      <c r="CA67" s="8">
        <f ca="1">IF(ISNUMBER(SEARCH($BN67,CA$44)),MAX(CA$45:CA66)+1,0)</f>
        <v>0</v>
      </c>
      <c r="CB67" s="8">
        <f ca="1">IF(ISNUMBER(SEARCH($BN67,CB$44)),MAX(CB$45:CB66)+1,0)</f>
        <v>0</v>
      </c>
      <c r="CC67" s="8">
        <f ca="1">IF(ISNUMBER(SEARCH($BN67,CC$44)),MAX(CC$45:CC66)+1,0)</f>
        <v>0</v>
      </c>
      <c r="CD67" s="8">
        <f ca="1">IF(ISNUMBER(SEARCH($BN67,CD$44)),MAX(CD$45:CD66)+1,0)</f>
        <v>0</v>
      </c>
      <c r="CE67" s="8">
        <f ca="1">IF(ISNUMBER(SEARCH($BN67,CE$44)),MAX(CE$45:CE66)+1,0)</f>
        <v>0</v>
      </c>
      <c r="CG67" s="9" t="s">
        <v>273</v>
      </c>
      <c r="CJ67" s="9" t="s">
        <v>273</v>
      </c>
      <c r="CK67" s="8" t="s">
        <v>267</v>
      </c>
      <c r="CM67" s="8">
        <f ca="1">IF(ISNUMBER(SEARCH($BN67,CM$44)),MAX(CM$45:CM66)+1,0)</f>
        <v>0</v>
      </c>
      <c r="CN67" s="8">
        <f ca="1">IF(ISNUMBER(SEARCH($BN67,CN$44)),MAX(CN$45:CN66)+1,0)</f>
        <v>0</v>
      </c>
      <c r="CO67" s="8">
        <f ca="1">IF(ISNUMBER(SEARCH($BN67,CO$44)),MAX(CO$45:CO66)+1,0)</f>
        <v>0</v>
      </c>
      <c r="CP67" s="8">
        <f ca="1">IF(ISNUMBER(SEARCH($BN67,CP$44)),MAX(CP$45:CP66)+1,0)</f>
        <v>0</v>
      </c>
      <c r="CQ67" s="8">
        <f ca="1">IF(ISNUMBER(SEARCH($BN67,CQ$44)),MAX(CQ$45:CQ66)+1,0)</f>
        <v>0</v>
      </c>
      <c r="CR67" s="8">
        <f ca="1">IF(ISNUMBER(SEARCH($BN67,CR$44)),MAX(CR$45:CR66)+1,0)</f>
        <v>0</v>
      </c>
      <c r="CS67" s="8">
        <f ca="1">IF(ISNUMBER(SEARCH($BN67,CS$44)),MAX(CS$45:CS66)+1,0)</f>
        <v>0</v>
      </c>
      <c r="CT67" s="8">
        <f ca="1">IF(ISNUMBER(SEARCH($BN67,CT$44)),MAX(CT$45:CT66)+1,0)</f>
        <v>0</v>
      </c>
      <c r="CU67" s="8">
        <f ca="1">IF(ISNUMBER(SEARCH($BN67,CU$44)),MAX(CU$45:CU66)+1,0)</f>
        <v>0</v>
      </c>
      <c r="CV67" s="8">
        <f ca="1">IF(ISNUMBER(SEARCH($BN67,CV$44)),MAX(CV$45:CV66)+1,0)</f>
        <v>0</v>
      </c>
      <c r="CW67" s="8">
        <f ca="1">IF(ISNUMBER(SEARCH($BN67,CW$44)),MAX(CW$45:CW66)+1,0)</f>
        <v>0</v>
      </c>
      <c r="CX67" s="8">
        <f ca="1">IF(ISNUMBER(SEARCH($BN67,CX$44)),MAX(CX$45:CX66)+1,0)</f>
        <v>0</v>
      </c>
      <c r="CY67" s="8">
        <f ca="1">IF(ISNUMBER(SEARCH($BN67,CY$44)),MAX(CY$45:CY66)+1,0)</f>
        <v>0</v>
      </c>
      <c r="CZ67" s="8">
        <f ca="1">IF(ISNUMBER(SEARCH($BN67,CZ$44)),MAX(CZ$45:CZ66)+1,0)</f>
        <v>0</v>
      </c>
      <c r="DA67" s="8">
        <f ca="1">IF(ISNUMBER(SEARCH($BN67,DA$44)),MAX(DA$45:DA66)+1,0)</f>
        <v>0</v>
      </c>
      <c r="DB67" s="8">
        <f ca="1">IF(ISNUMBER(SEARCH($BN67,DB$44)),MAX(DB$45:DB66)+1,0)</f>
        <v>0</v>
      </c>
      <c r="DD67" s="9" t="s">
        <v>273</v>
      </c>
      <c r="DH67" s="13" t="s">
        <v>71</v>
      </c>
      <c r="DI67" s="15">
        <f t="shared" si="22"/>
        <v>5</v>
      </c>
      <c r="DK67" s="15">
        <f t="shared" si="17"/>
        <v>100</v>
      </c>
      <c r="DL67" s="15">
        <f t="shared" si="18"/>
        <v>28</v>
      </c>
      <c r="DM67" s="13" t="s">
        <v>78</v>
      </c>
      <c r="DN67" s="13">
        <v>2</v>
      </c>
      <c r="DO67" s="13">
        <v>7</v>
      </c>
      <c r="DP67" s="13">
        <v>3</v>
      </c>
      <c r="DQ67" s="13">
        <v>4</v>
      </c>
      <c r="DR67" s="13">
        <v>7</v>
      </c>
      <c r="DS67" s="15" t="s">
        <v>79</v>
      </c>
      <c r="DT67" s="14">
        <v>110000</v>
      </c>
      <c r="DU67" s="16" t="s">
        <v>478</v>
      </c>
      <c r="DV67" s="13" t="s">
        <v>494</v>
      </c>
      <c r="DW67" s="16"/>
      <c r="EB67" s="30">
        <f t="shared" si="23"/>
        <v>0</v>
      </c>
      <c r="ED67" s="30">
        <f t="array" ref="ED67">SUM($ES$39:$FR$39*ES67:FR67)</f>
        <v>0</v>
      </c>
      <c r="EE67" s="24">
        <f>IF(EB67=0,0,MAX($EE$41:EE66)+1)</f>
        <v>0</v>
      </c>
      <c r="EF67" s="24">
        <f t="shared" si="24"/>
        <v>27</v>
      </c>
      <c r="EG67" s="24" t="s">
        <v>244</v>
      </c>
      <c r="EH67" s="24">
        <v>1</v>
      </c>
      <c r="EI67" s="24">
        <v>4</v>
      </c>
      <c r="EJ67" s="24">
        <v>7</v>
      </c>
      <c r="EK67" s="24">
        <v>3</v>
      </c>
      <c r="EL67" s="24">
        <v>7</v>
      </c>
      <c r="EM67" s="24" t="s">
        <v>245</v>
      </c>
      <c r="EN67" s="25">
        <v>80000</v>
      </c>
      <c r="EQ67" s="30">
        <v>1</v>
      </c>
      <c r="FA67" s="24">
        <v>1</v>
      </c>
    </row>
    <row r="68" spans="49:174" ht="15" hidden="1" customHeight="1">
      <c r="AW68" s="7">
        <f>IF(ISNA(AX68),0,MAX($AW$42:AW67)+1)</f>
        <v>0</v>
      </c>
      <c r="AX68" s="6" t="e">
        <f t="shared" si="31"/>
        <v>#N/A</v>
      </c>
      <c r="AY68" s="6">
        <f t="shared" si="32"/>
        <v>24</v>
      </c>
      <c r="AZ68" s="6">
        <v>25</v>
      </c>
      <c r="BA68" s="6" t="e">
        <f t="shared" si="27"/>
        <v>#N/A</v>
      </c>
      <c r="BB68" s="6" t="str">
        <f t="shared" si="28"/>
        <v/>
      </c>
      <c r="BC68" s="6">
        <v>20</v>
      </c>
      <c r="BM68" s="8" t="s">
        <v>274</v>
      </c>
      <c r="BN68" s="8" t="s">
        <v>267</v>
      </c>
      <c r="BP68" s="8">
        <f ca="1">IF(ISNUMBER(SEARCH($BN68,BP$44)),MAX(BP$45:BP67)+1,0)</f>
        <v>0</v>
      </c>
      <c r="BQ68" s="8">
        <f ca="1">IF(ISNUMBER(SEARCH($BN68,BQ$44)),MAX(BQ$45:BQ67)+1,0)</f>
        <v>0</v>
      </c>
      <c r="BR68" s="8">
        <f ca="1">IF(ISNUMBER(SEARCH($BN68,BR$44)),MAX(BR$45:BR67)+1,0)</f>
        <v>0</v>
      </c>
      <c r="BS68" s="8">
        <f ca="1">IF(ISNUMBER(SEARCH($BN68,BS$44)),MAX(BS$45:BS67)+1,0)</f>
        <v>0</v>
      </c>
      <c r="BT68" s="8">
        <f ca="1">IF(ISNUMBER(SEARCH($BN68,BT$44)),MAX(BT$45:BT67)+1,0)</f>
        <v>0</v>
      </c>
      <c r="BU68" s="8">
        <f ca="1">IF(ISNUMBER(SEARCH($BN68,BU$44)),MAX(BU$45:BU67)+1,0)</f>
        <v>0</v>
      </c>
      <c r="BV68" s="8">
        <f ca="1">IF(ISNUMBER(SEARCH($BN68,BV$44)),MAX(BV$45:BV67)+1,0)</f>
        <v>0</v>
      </c>
      <c r="BW68" s="8">
        <f ca="1">IF(ISNUMBER(SEARCH($BN68,BW$44)),MAX(BW$45:BW67)+1,0)</f>
        <v>0</v>
      </c>
      <c r="BX68" s="8">
        <f ca="1">IF(ISNUMBER(SEARCH($BN68,BX$44)),MAX(BX$45:BX67)+1,0)</f>
        <v>0</v>
      </c>
      <c r="BY68" s="8">
        <f ca="1">IF(ISNUMBER(SEARCH($BN68,BY$44)),MAX(BY$45:BY67)+1,0)</f>
        <v>0</v>
      </c>
      <c r="BZ68" s="8">
        <f ca="1">IF(ISNUMBER(SEARCH($BN68,BZ$44)),MAX(BZ$45:BZ67)+1,0)</f>
        <v>0</v>
      </c>
      <c r="CA68" s="8">
        <f ca="1">IF(ISNUMBER(SEARCH($BN68,CA$44)),MAX(CA$45:CA67)+1,0)</f>
        <v>0</v>
      </c>
      <c r="CB68" s="8">
        <f ca="1">IF(ISNUMBER(SEARCH($BN68,CB$44)),MAX(CB$45:CB67)+1,0)</f>
        <v>0</v>
      </c>
      <c r="CC68" s="8">
        <f ca="1">IF(ISNUMBER(SEARCH($BN68,CC$44)),MAX(CC$45:CC67)+1,0)</f>
        <v>0</v>
      </c>
      <c r="CD68" s="8">
        <f ca="1">IF(ISNUMBER(SEARCH($BN68,CD$44)),MAX(CD$45:CD67)+1,0)</f>
        <v>0</v>
      </c>
      <c r="CE68" s="8">
        <f ca="1">IF(ISNUMBER(SEARCH($BN68,CE$44)),MAX(CE$45:CE67)+1,0)</f>
        <v>0</v>
      </c>
      <c r="CG68" s="8" t="s">
        <v>274</v>
      </c>
      <c r="CJ68" s="8" t="s">
        <v>274</v>
      </c>
      <c r="CK68" s="8" t="s">
        <v>267</v>
      </c>
      <c r="CM68" s="8">
        <f ca="1">IF(ISNUMBER(SEARCH($BN68,CM$44)),MAX(CM$45:CM67)+1,0)</f>
        <v>0</v>
      </c>
      <c r="CN68" s="8">
        <f ca="1">IF(ISNUMBER(SEARCH($BN68,CN$44)),MAX(CN$45:CN67)+1,0)</f>
        <v>0</v>
      </c>
      <c r="CO68" s="8">
        <f ca="1">IF(ISNUMBER(SEARCH($BN68,CO$44)),MAX(CO$45:CO67)+1,0)</f>
        <v>0</v>
      </c>
      <c r="CP68" s="8">
        <f ca="1">IF(ISNUMBER(SEARCH($BN68,CP$44)),MAX(CP$45:CP67)+1,0)</f>
        <v>0</v>
      </c>
      <c r="CQ68" s="8">
        <f ca="1">IF(ISNUMBER(SEARCH($BN68,CQ$44)),MAX(CQ$45:CQ67)+1,0)</f>
        <v>0</v>
      </c>
      <c r="CR68" s="8">
        <f ca="1">IF(ISNUMBER(SEARCH($BN68,CR$44)),MAX(CR$45:CR67)+1,0)</f>
        <v>0</v>
      </c>
      <c r="CS68" s="8">
        <f ca="1">IF(ISNUMBER(SEARCH($BN68,CS$44)),MAX(CS$45:CS67)+1,0)</f>
        <v>0</v>
      </c>
      <c r="CT68" s="8">
        <f ca="1">IF(ISNUMBER(SEARCH($BN68,CT$44)),MAX(CT$45:CT67)+1,0)</f>
        <v>0</v>
      </c>
      <c r="CU68" s="8">
        <f ca="1">IF(ISNUMBER(SEARCH($BN68,CU$44)),MAX(CU$45:CU67)+1,0)</f>
        <v>0</v>
      </c>
      <c r="CV68" s="8">
        <f ca="1">IF(ISNUMBER(SEARCH($BN68,CV$44)),MAX(CV$45:CV67)+1,0)</f>
        <v>0</v>
      </c>
      <c r="CW68" s="8">
        <f ca="1">IF(ISNUMBER(SEARCH($BN68,CW$44)),MAX(CW$45:CW67)+1,0)</f>
        <v>0</v>
      </c>
      <c r="CX68" s="8">
        <f ca="1">IF(ISNUMBER(SEARCH($BN68,CX$44)),MAX(CX$45:CX67)+1,0)</f>
        <v>0</v>
      </c>
      <c r="CY68" s="8">
        <f ca="1">IF(ISNUMBER(SEARCH($BN68,CY$44)),MAX(CY$45:CY67)+1,0)</f>
        <v>0</v>
      </c>
      <c r="CZ68" s="8">
        <f ca="1">IF(ISNUMBER(SEARCH($BN68,CZ$44)),MAX(CZ$45:CZ67)+1,0)</f>
        <v>0</v>
      </c>
      <c r="DA68" s="8">
        <f ca="1">IF(ISNUMBER(SEARCH($BN68,DA$44)),MAX(DA$45:DA67)+1,0)</f>
        <v>0</v>
      </c>
      <c r="DB68" s="8">
        <f ca="1">IF(ISNUMBER(SEARCH($BN68,DB$44)),MAX(DB$45:DB67)+1,0)</f>
        <v>0</v>
      </c>
      <c r="DD68" s="8" t="s">
        <v>274</v>
      </c>
      <c r="DH68" s="13" t="s">
        <v>80</v>
      </c>
      <c r="DI68" s="15">
        <f t="shared" si="22"/>
        <v>1</v>
      </c>
      <c r="DK68" s="15">
        <f t="shared" si="17"/>
        <v>100</v>
      </c>
      <c r="DL68" s="15">
        <f t="shared" si="18"/>
        <v>29</v>
      </c>
      <c r="DM68" s="13" t="s">
        <v>86</v>
      </c>
      <c r="DN68" s="13">
        <v>16</v>
      </c>
      <c r="DO68" s="13">
        <v>4</v>
      </c>
      <c r="DP68" s="13">
        <v>3</v>
      </c>
      <c r="DQ68" s="13">
        <v>2</v>
      </c>
      <c r="DR68" s="13">
        <v>9</v>
      </c>
      <c r="DS68" s="13" t="s">
        <v>56</v>
      </c>
      <c r="DT68" s="14">
        <v>70000</v>
      </c>
      <c r="DU68" s="16" t="s">
        <v>479</v>
      </c>
      <c r="DV68" s="13" t="s">
        <v>495</v>
      </c>
      <c r="DW68" s="16"/>
      <c r="EB68" s="30">
        <f t="shared" si="23"/>
        <v>0</v>
      </c>
      <c r="ED68" s="30">
        <f t="array" ref="ED68">SUM($ES$39:$FR$39*ES68:FR68)</f>
        <v>1</v>
      </c>
      <c r="EE68" s="24">
        <f>IF(EB68=0,0,MAX($EE$41:EE67)+1)</f>
        <v>0</v>
      </c>
      <c r="EF68" s="24">
        <f t="shared" si="24"/>
        <v>28</v>
      </c>
      <c r="EG68" s="24" t="s">
        <v>246</v>
      </c>
      <c r="EH68" s="24">
        <v>1</v>
      </c>
      <c r="EI68" s="24">
        <v>7</v>
      </c>
      <c r="EJ68" s="24">
        <v>4</v>
      </c>
      <c r="EK68" s="24">
        <v>3</v>
      </c>
      <c r="EL68" s="24">
        <v>8</v>
      </c>
      <c r="EM68" s="24" t="s">
        <v>247</v>
      </c>
      <c r="EN68" s="25">
        <v>210000</v>
      </c>
      <c r="EQ68" s="30">
        <v>0</v>
      </c>
      <c r="FM68" s="24">
        <v>1</v>
      </c>
      <c r="FP68" s="24">
        <v>1</v>
      </c>
    </row>
    <row r="69" spans="49:174" ht="15" hidden="1" customHeight="1">
      <c r="AW69" s="7">
        <f>IF(ISNA(AX69),0,MAX($AW$42:AW68)+1)</f>
        <v>0</v>
      </c>
      <c r="AX69" s="6" t="e">
        <f t="shared" si="31"/>
        <v>#N/A</v>
      </c>
      <c r="AY69" s="6">
        <f t="shared" si="32"/>
        <v>25</v>
      </c>
      <c r="AZ69" s="6">
        <v>26</v>
      </c>
      <c r="BM69" s="8" t="s">
        <v>275</v>
      </c>
      <c r="BN69" s="8" t="s">
        <v>267</v>
      </c>
      <c r="BP69" s="8">
        <f ca="1">IF(ISNUMBER(SEARCH($BN69,BP$44)),MAX(BP$45:BP68)+1,0)</f>
        <v>0</v>
      </c>
      <c r="BQ69" s="8">
        <f ca="1">IF(ISNUMBER(SEARCH($BN69,BQ$44)),MAX(BQ$45:BQ68)+1,0)</f>
        <v>0</v>
      </c>
      <c r="BR69" s="8">
        <f ca="1">IF(ISNUMBER(SEARCH($BN69,BR$44)),MAX(BR$45:BR68)+1,0)</f>
        <v>0</v>
      </c>
      <c r="BS69" s="8">
        <f ca="1">IF(ISNUMBER(SEARCH($BN69,BS$44)),MAX(BS$45:BS68)+1,0)</f>
        <v>0</v>
      </c>
      <c r="BT69" s="8">
        <f ca="1">IF(ISNUMBER(SEARCH($BN69,BT$44)),MAX(BT$45:BT68)+1,0)</f>
        <v>0</v>
      </c>
      <c r="BU69" s="8">
        <f ca="1">IF(ISNUMBER(SEARCH($BN69,BU$44)),MAX(BU$45:BU68)+1,0)</f>
        <v>0</v>
      </c>
      <c r="BV69" s="8">
        <f ca="1">IF(ISNUMBER(SEARCH($BN69,BV$44)),MAX(BV$45:BV68)+1,0)</f>
        <v>0</v>
      </c>
      <c r="BW69" s="8">
        <f ca="1">IF(ISNUMBER(SEARCH($BN69,BW$44)),MAX(BW$45:BW68)+1,0)</f>
        <v>0</v>
      </c>
      <c r="BX69" s="8">
        <f ca="1">IF(ISNUMBER(SEARCH($BN69,BX$44)),MAX(BX$45:BX68)+1,0)</f>
        <v>0</v>
      </c>
      <c r="BY69" s="8">
        <f ca="1">IF(ISNUMBER(SEARCH($BN69,BY$44)),MAX(BY$45:BY68)+1,0)</f>
        <v>0</v>
      </c>
      <c r="BZ69" s="8">
        <f ca="1">IF(ISNUMBER(SEARCH($BN69,BZ$44)),MAX(BZ$45:BZ68)+1,0)</f>
        <v>0</v>
      </c>
      <c r="CA69" s="8">
        <f ca="1">IF(ISNUMBER(SEARCH($BN69,CA$44)),MAX(CA$45:CA68)+1,0)</f>
        <v>0</v>
      </c>
      <c r="CB69" s="8">
        <f ca="1">IF(ISNUMBER(SEARCH($BN69,CB$44)),MAX(CB$45:CB68)+1,0)</f>
        <v>0</v>
      </c>
      <c r="CC69" s="8">
        <f ca="1">IF(ISNUMBER(SEARCH($BN69,CC$44)),MAX(CC$45:CC68)+1,0)</f>
        <v>0</v>
      </c>
      <c r="CD69" s="8">
        <f ca="1">IF(ISNUMBER(SEARCH($BN69,CD$44)),MAX(CD$45:CD68)+1,0)</f>
        <v>0</v>
      </c>
      <c r="CE69" s="8">
        <f ca="1">IF(ISNUMBER(SEARCH($BN69,CE$44)),MAX(CE$45:CE68)+1,0)</f>
        <v>0</v>
      </c>
      <c r="CG69" s="8" t="s">
        <v>275</v>
      </c>
      <c r="CJ69" s="8" t="s">
        <v>275</v>
      </c>
      <c r="CK69" s="8" t="s">
        <v>267</v>
      </c>
      <c r="CM69" s="8">
        <f ca="1">IF(ISNUMBER(SEARCH($BN69,CM$44)),MAX(CM$45:CM68)+1,0)</f>
        <v>0</v>
      </c>
      <c r="CN69" s="8">
        <f ca="1">IF(ISNUMBER(SEARCH($BN69,CN$44)),MAX(CN$45:CN68)+1,0)</f>
        <v>0</v>
      </c>
      <c r="CO69" s="8">
        <f ca="1">IF(ISNUMBER(SEARCH($BN69,CO$44)),MAX(CO$45:CO68)+1,0)</f>
        <v>0</v>
      </c>
      <c r="CP69" s="8">
        <f ca="1">IF(ISNUMBER(SEARCH($BN69,CP$44)),MAX(CP$45:CP68)+1,0)</f>
        <v>0</v>
      </c>
      <c r="CQ69" s="8">
        <f ca="1">IF(ISNUMBER(SEARCH($BN69,CQ$44)),MAX(CQ$45:CQ68)+1,0)</f>
        <v>0</v>
      </c>
      <c r="CR69" s="8">
        <f ca="1">IF(ISNUMBER(SEARCH($BN69,CR$44)),MAX(CR$45:CR68)+1,0)</f>
        <v>0</v>
      </c>
      <c r="CS69" s="8">
        <f ca="1">IF(ISNUMBER(SEARCH($BN69,CS$44)),MAX(CS$45:CS68)+1,0)</f>
        <v>0</v>
      </c>
      <c r="CT69" s="8">
        <f ca="1">IF(ISNUMBER(SEARCH($BN69,CT$44)),MAX(CT$45:CT68)+1,0)</f>
        <v>0</v>
      </c>
      <c r="CU69" s="8">
        <f ca="1">IF(ISNUMBER(SEARCH($BN69,CU$44)),MAX(CU$45:CU68)+1,0)</f>
        <v>0</v>
      </c>
      <c r="CV69" s="8">
        <f ca="1">IF(ISNUMBER(SEARCH($BN69,CV$44)),MAX(CV$45:CV68)+1,0)</f>
        <v>0</v>
      </c>
      <c r="CW69" s="8">
        <f ca="1">IF(ISNUMBER(SEARCH($BN69,CW$44)),MAX(CW$45:CW68)+1,0)</f>
        <v>0</v>
      </c>
      <c r="CX69" s="8">
        <f ca="1">IF(ISNUMBER(SEARCH($BN69,CX$44)),MAX(CX$45:CX68)+1,0)</f>
        <v>0</v>
      </c>
      <c r="CY69" s="8">
        <f ca="1">IF(ISNUMBER(SEARCH($BN69,CY$44)),MAX(CY$45:CY68)+1,0)</f>
        <v>0</v>
      </c>
      <c r="CZ69" s="8">
        <f ca="1">IF(ISNUMBER(SEARCH($BN69,CZ$44)),MAX(CZ$45:CZ68)+1,0)</f>
        <v>0</v>
      </c>
      <c r="DA69" s="8">
        <f ca="1">IF(ISNUMBER(SEARCH($BN69,DA$44)),MAX(DA$45:DA68)+1,0)</f>
        <v>0</v>
      </c>
      <c r="DB69" s="8">
        <f ca="1">IF(ISNUMBER(SEARCH($BN69,DB$44)),MAX(DB$45:DB68)+1,0)</f>
        <v>0</v>
      </c>
      <c r="DD69" s="8" t="s">
        <v>275</v>
      </c>
      <c r="DH69" s="13" t="s">
        <v>80</v>
      </c>
      <c r="DI69" s="15">
        <f t="shared" si="22"/>
        <v>2</v>
      </c>
      <c r="DK69" s="15">
        <f t="shared" si="17"/>
        <v>100</v>
      </c>
      <c r="DL69" s="15">
        <f t="shared" si="18"/>
        <v>30</v>
      </c>
      <c r="DM69" s="13" t="s">
        <v>73</v>
      </c>
      <c r="DN69" s="13">
        <v>2</v>
      </c>
      <c r="DO69" s="13">
        <v>6</v>
      </c>
      <c r="DP69" s="13">
        <v>3</v>
      </c>
      <c r="DQ69" s="13">
        <v>3</v>
      </c>
      <c r="DR69" s="13">
        <v>8</v>
      </c>
      <c r="DS69" s="13" t="s">
        <v>102</v>
      </c>
      <c r="DT69" s="14">
        <v>80000</v>
      </c>
      <c r="DU69" s="16" t="s">
        <v>477</v>
      </c>
      <c r="DV69" s="13" t="s">
        <v>493</v>
      </c>
      <c r="DW69" s="16"/>
      <c r="EB69" s="30">
        <f t="shared" si="23"/>
        <v>1</v>
      </c>
      <c r="ED69" s="30">
        <f t="array" ref="ED69">SUM($ES$39:$FR$39*ES69:FR69)</f>
        <v>1</v>
      </c>
      <c r="EE69" s="24">
        <f>IF(EB69=0,0,MAX($EE$41:EE68)+1)</f>
        <v>12</v>
      </c>
      <c r="EF69" s="24">
        <f t="shared" si="24"/>
        <v>29</v>
      </c>
      <c r="EG69" s="27" t="s">
        <v>408</v>
      </c>
      <c r="EH69" s="24">
        <v>1</v>
      </c>
      <c r="EI69" s="27">
        <v>5</v>
      </c>
      <c r="EJ69" s="27">
        <v>4</v>
      </c>
      <c r="EK69" s="27">
        <v>2</v>
      </c>
      <c r="EL69" s="27">
        <v>8</v>
      </c>
      <c r="EM69" s="27" t="s">
        <v>409</v>
      </c>
      <c r="EN69" s="28">
        <v>190000</v>
      </c>
      <c r="EQ69" s="30">
        <v>1</v>
      </c>
      <c r="FM69" s="27">
        <v>1</v>
      </c>
      <c r="FP69" s="27">
        <v>1</v>
      </c>
    </row>
    <row r="70" spans="49:174" ht="15" hidden="1" customHeight="1">
      <c r="BM70" s="8" t="s">
        <v>276</v>
      </c>
      <c r="BN70" s="8" t="s">
        <v>277</v>
      </c>
      <c r="BP70" s="8">
        <f ca="1">IF(ISNUMBER(SEARCH($BN70,BP$44)),MAX(BP$45:BP69)+1,0)</f>
        <v>0</v>
      </c>
      <c r="BQ70" s="8">
        <f ca="1">IF(ISNUMBER(SEARCH($BN70,BQ$44)),MAX(BQ$45:BQ69)+1,0)</f>
        <v>0</v>
      </c>
      <c r="BR70" s="8">
        <f ca="1">IF(ISNUMBER(SEARCH($BN70,BR$44)),MAX(BR$45:BR69)+1,0)</f>
        <v>0</v>
      </c>
      <c r="BS70" s="8">
        <f ca="1">IF(ISNUMBER(SEARCH($BN70,BS$44)),MAX(BS$45:BS69)+1,0)</f>
        <v>0</v>
      </c>
      <c r="BT70" s="8">
        <f ca="1">IF(ISNUMBER(SEARCH($BN70,BT$44)),MAX(BT$45:BT69)+1,0)</f>
        <v>0</v>
      </c>
      <c r="BU70" s="8">
        <f ca="1">IF(ISNUMBER(SEARCH($BN70,BU$44)),MAX(BU$45:BU69)+1,0)</f>
        <v>0</v>
      </c>
      <c r="BV70" s="8">
        <f ca="1">IF(ISNUMBER(SEARCH($BN70,BV$44)),MAX(BV$45:BV69)+1,0)</f>
        <v>0</v>
      </c>
      <c r="BW70" s="8">
        <f ca="1">IF(ISNUMBER(SEARCH($BN70,BW$44)),MAX(BW$45:BW69)+1,0)</f>
        <v>0</v>
      </c>
      <c r="BX70" s="8">
        <f ca="1">IF(ISNUMBER(SEARCH($BN70,BX$44)),MAX(BX$45:BX69)+1,0)</f>
        <v>0</v>
      </c>
      <c r="BY70" s="8">
        <f ca="1">IF(ISNUMBER(SEARCH($BN70,BY$44)),MAX(BY$45:BY69)+1,0)</f>
        <v>0</v>
      </c>
      <c r="BZ70" s="8">
        <f ca="1">IF(ISNUMBER(SEARCH($BN70,BZ$44)),MAX(BZ$45:BZ69)+1,0)</f>
        <v>0</v>
      </c>
      <c r="CA70" s="8">
        <f ca="1">IF(ISNUMBER(SEARCH($BN70,CA$44)),MAX(CA$45:CA69)+1,0)</f>
        <v>0</v>
      </c>
      <c r="CB70" s="8">
        <f ca="1">IF(ISNUMBER(SEARCH($BN70,CB$44)),MAX(CB$45:CB69)+1,0)</f>
        <v>0</v>
      </c>
      <c r="CC70" s="8">
        <f ca="1">IF(ISNUMBER(SEARCH($BN70,CC$44)),MAX(CC$45:CC69)+1,0)</f>
        <v>0</v>
      </c>
      <c r="CD70" s="8">
        <f ca="1">IF(ISNUMBER(SEARCH($BN70,CD$44)),MAX(CD$45:CD69)+1,0)</f>
        <v>0</v>
      </c>
      <c r="CE70" s="8">
        <f ca="1">IF(ISNUMBER(SEARCH($BN70,CE$44)),MAX(CE$45:CE69)+1,0)</f>
        <v>0</v>
      </c>
      <c r="CG70" s="8" t="s">
        <v>276</v>
      </c>
      <c r="CJ70" s="8" t="s">
        <v>276</v>
      </c>
      <c r="CK70" s="8" t="s">
        <v>277</v>
      </c>
      <c r="CM70" s="8">
        <f ca="1">IF(ISNUMBER(SEARCH($BN70,CM$44)),MAX(CM$45:CM69)+1,0)</f>
        <v>0</v>
      </c>
      <c r="CN70" s="8">
        <f ca="1">IF(ISNUMBER(SEARCH($BN70,CN$44)),MAX(CN$45:CN69)+1,0)</f>
        <v>0</v>
      </c>
      <c r="CO70" s="8">
        <f ca="1">IF(ISNUMBER(SEARCH($BN70,CO$44)),MAX(CO$45:CO69)+1,0)</f>
        <v>0</v>
      </c>
      <c r="CP70" s="8">
        <f ca="1">IF(ISNUMBER(SEARCH($BN70,CP$44)),MAX(CP$45:CP69)+1,0)</f>
        <v>0</v>
      </c>
      <c r="CQ70" s="8">
        <f ca="1">IF(ISNUMBER(SEARCH($BN70,CQ$44)),MAX(CQ$45:CQ69)+1,0)</f>
        <v>0</v>
      </c>
      <c r="CR70" s="8">
        <f ca="1">IF(ISNUMBER(SEARCH($BN70,CR$44)),MAX(CR$45:CR69)+1,0)</f>
        <v>0</v>
      </c>
      <c r="CS70" s="8">
        <f ca="1">IF(ISNUMBER(SEARCH($BN70,CS$44)),MAX(CS$45:CS69)+1,0)</f>
        <v>0</v>
      </c>
      <c r="CT70" s="8">
        <f ca="1">IF(ISNUMBER(SEARCH($BN70,CT$44)),MAX(CT$45:CT69)+1,0)</f>
        <v>0</v>
      </c>
      <c r="CU70" s="8">
        <f ca="1">IF(ISNUMBER(SEARCH($BN70,CU$44)),MAX(CU$45:CU69)+1,0)</f>
        <v>0</v>
      </c>
      <c r="CV70" s="8">
        <f ca="1">IF(ISNUMBER(SEARCH($BN70,CV$44)),MAX(CV$45:CV69)+1,0)</f>
        <v>0</v>
      </c>
      <c r="CW70" s="8">
        <f ca="1">IF(ISNUMBER(SEARCH($BN70,CW$44)),MAX(CW$45:CW69)+1,0)</f>
        <v>0</v>
      </c>
      <c r="CX70" s="8">
        <f ca="1">IF(ISNUMBER(SEARCH($BN70,CX$44)),MAX(CX$45:CX69)+1,0)</f>
        <v>0</v>
      </c>
      <c r="CY70" s="8">
        <f ca="1">IF(ISNUMBER(SEARCH($BN70,CY$44)),MAX(CY$45:CY69)+1,0)</f>
        <v>0</v>
      </c>
      <c r="CZ70" s="8">
        <f ca="1">IF(ISNUMBER(SEARCH($BN70,CZ$44)),MAX(CZ$45:CZ69)+1,0)</f>
        <v>0</v>
      </c>
      <c r="DA70" s="8">
        <f ca="1">IF(ISNUMBER(SEARCH($BN70,DA$44)),MAX(DA$45:DA69)+1,0)</f>
        <v>0</v>
      </c>
      <c r="DB70" s="8">
        <f ca="1">IF(ISNUMBER(SEARCH($BN70,DB$44)),MAX(DB$45:DB69)+1,0)</f>
        <v>0</v>
      </c>
      <c r="DD70" s="8" t="s">
        <v>276</v>
      </c>
      <c r="DH70" s="13" t="s">
        <v>80</v>
      </c>
      <c r="DI70" s="15">
        <f t="shared" si="22"/>
        <v>3</v>
      </c>
      <c r="DK70" s="15">
        <f t="shared" si="17"/>
        <v>100</v>
      </c>
      <c r="DL70" s="15">
        <f t="shared" si="18"/>
        <v>31</v>
      </c>
      <c r="DM70" s="13" t="s">
        <v>40</v>
      </c>
      <c r="DN70" s="13">
        <v>2</v>
      </c>
      <c r="DO70" s="13">
        <v>5</v>
      </c>
      <c r="DP70" s="13">
        <v>3</v>
      </c>
      <c r="DQ70" s="13">
        <v>3</v>
      </c>
      <c r="DR70" s="13">
        <v>9</v>
      </c>
      <c r="DS70" s="13" t="s">
        <v>103</v>
      </c>
      <c r="DT70" s="14">
        <v>80000</v>
      </c>
      <c r="DU70" s="16" t="s">
        <v>479</v>
      </c>
      <c r="DV70" s="13" t="s">
        <v>495</v>
      </c>
      <c r="DW70" s="16"/>
      <c r="EB70" s="30">
        <f t="shared" si="23"/>
        <v>0</v>
      </c>
      <c r="ED70" s="30">
        <f t="array" ref="ED70">SUM($ES$39:$FR$39*ES70:FR70)</f>
        <v>0</v>
      </c>
      <c r="EE70" s="24">
        <f>IF(EB70=0,0,MAX($EE$41:EE69)+1)</f>
        <v>0</v>
      </c>
      <c r="EF70" s="24">
        <f t="shared" si="24"/>
        <v>30</v>
      </c>
      <c r="EG70" s="24" t="s">
        <v>451</v>
      </c>
      <c r="EH70" s="27">
        <v>1</v>
      </c>
      <c r="EI70" s="27">
        <v>7</v>
      </c>
      <c r="EJ70" s="27">
        <v>2</v>
      </c>
      <c r="EK70" s="27">
        <v>4</v>
      </c>
      <c r="EL70" s="27">
        <v>7</v>
      </c>
      <c r="EM70" s="27" t="s">
        <v>452</v>
      </c>
      <c r="EN70" s="31">
        <v>160000</v>
      </c>
      <c r="EQ70" s="30">
        <v>1</v>
      </c>
    </row>
    <row r="71" spans="49:174" ht="15" hidden="1" customHeight="1">
      <c r="BM71" s="8" t="s">
        <v>278</v>
      </c>
      <c r="BN71" s="8" t="s">
        <v>277</v>
      </c>
      <c r="BP71" s="8">
        <f ca="1">IF(ISNUMBER(SEARCH($BN71,BP$44)),MAX(BP$45:BP70)+1,0)</f>
        <v>0</v>
      </c>
      <c r="BQ71" s="8">
        <f ca="1">IF(ISNUMBER(SEARCH($BN71,BQ$44)),MAX(BQ$45:BQ70)+1,0)</f>
        <v>0</v>
      </c>
      <c r="BR71" s="8">
        <f ca="1">IF(ISNUMBER(SEARCH($BN71,BR$44)),MAX(BR$45:BR70)+1,0)</f>
        <v>0</v>
      </c>
      <c r="BS71" s="8">
        <f ca="1">IF(ISNUMBER(SEARCH($BN71,BS$44)),MAX(BS$45:BS70)+1,0)</f>
        <v>0</v>
      </c>
      <c r="BT71" s="8">
        <f ca="1">IF(ISNUMBER(SEARCH($BN71,BT$44)),MAX(BT$45:BT70)+1,0)</f>
        <v>0</v>
      </c>
      <c r="BU71" s="8">
        <f ca="1">IF(ISNUMBER(SEARCH($BN71,BU$44)),MAX(BU$45:BU70)+1,0)</f>
        <v>0</v>
      </c>
      <c r="BV71" s="8">
        <f ca="1">IF(ISNUMBER(SEARCH($BN71,BV$44)),MAX(BV$45:BV70)+1,0)</f>
        <v>0</v>
      </c>
      <c r="BW71" s="8">
        <f ca="1">IF(ISNUMBER(SEARCH($BN71,BW$44)),MAX(BW$45:BW70)+1,0)</f>
        <v>0</v>
      </c>
      <c r="BX71" s="8">
        <f ca="1">IF(ISNUMBER(SEARCH($BN71,BX$44)),MAX(BX$45:BX70)+1,0)</f>
        <v>0</v>
      </c>
      <c r="BY71" s="8">
        <f ca="1">IF(ISNUMBER(SEARCH($BN71,BY$44)),MAX(BY$45:BY70)+1,0)</f>
        <v>0</v>
      </c>
      <c r="BZ71" s="8">
        <f ca="1">IF(ISNUMBER(SEARCH($BN71,BZ$44)),MAX(BZ$45:BZ70)+1,0)</f>
        <v>0</v>
      </c>
      <c r="CA71" s="8">
        <f ca="1">IF(ISNUMBER(SEARCH($BN71,CA$44)),MAX(CA$45:CA70)+1,0)</f>
        <v>0</v>
      </c>
      <c r="CB71" s="8">
        <f ca="1">IF(ISNUMBER(SEARCH($BN71,CB$44)),MAX(CB$45:CB70)+1,0)</f>
        <v>0</v>
      </c>
      <c r="CC71" s="8">
        <f ca="1">IF(ISNUMBER(SEARCH($BN71,CC$44)),MAX(CC$45:CC70)+1,0)</f>
        <v>0</v>
      </c>
      <c r="CD71" s="8">
        <f ca="1">IF(ISNUMBER(SEARCH($BN71,CD$44)),MAX(CD$45:CD70)+1,0)</f>
        <v>0</v>
      </c>
      <c r="CE71" s="8">
        <f ca="1">IF(ISNUMBER(SEARCH($BN71,CE$44)),MAX(CE$45:CE70)+1,0)</f>
        <v>0</v>
      </c>
      <c r="CG71" s="8" t="s">
        <v>278</v>
      </c>
      <c r="CJ71" s="8" t="s">
        <v>278</v>
      </c>
      <c r="CK71" s="8" t="s">
        <v>277</v>
      </c>
      <c r="CM71" s="8">
        <f ca="1">IF(ISNUMBER(SEARCH($BN71,CM$44)),MAX(CM$45:CM70)+1,0)</f>
        <v>0</v>
      </c>
      <c r="CN71" s="8">
        <f ca="1">IF(ISNUMBER(SEARCH($BN71,CN$44)),MAX(CN$45:CN70)+1,0)</f>
        <v>0</v>
      </c>
      <c r="CO71" s="8">
        <f ca="1">IF(ISNUMBER(SEARCH($BN71,CO$44)),MAX(CO$45:CO70)+1,0)</f>
        <v>0</v>
      </c>
      <c r="CP71" s="8">
        <f ca="1">IF(ISNUMBER(SEARCH($BN71,CP$44)),MAX(CP$45:CP70)+1,0)</f>
        <v>0</v>
      </c>
      <c r="CQ71" s="8">
        <f ca="1">IF(ISNUMBER(SEARCH($BN71,CQ$44)),MAX(CQ$45:CQ70)+1,0)</f>
        <v>0</v>
      </c>
      <c r="CR71" s="8">
        <f ca="1">IF(ISNUMBER(SEARCH($BN71,CR$44)),MAX(CR$45:CR70)+1,0)</f>
        <v>0</v>
      </c>
      <c r="CS71" s="8">
        <f ca="1">IF(ISNUMBER(SEARCH($BN71,CS$44)),MAX(CS$45:CS70)+1,0)</f>
        <v>0</v>
      </c>
      <c r="CT71" s="8">
        <f ca="1">IF(ISNUMBER(SEARCH($BN71,CT$44)),MAX(CT$45:CT70)+1,0)</f>
        <v>0</v>
      </c>
      <c r="CU71" s="8">
        <f ca="1">IF(ISNUMBER(SEARCH($BN71,CU$44)),MAX(CU$45:CU70)+1,0)</f>
        <v>0</v>
      </c>
      <c r="CV71" s="8">
        <f ca="1">IF(ISNUMBER(SEARCH($BN71,CV$44)),MAX(CV$45:CV70)+1,0)</f>
        <v>0</v>
      </c>
      <c r="CW71" s="8">
        <f ca="1">IF(ISNUMBER(SEARCH($BN71,CW$44)),MAX(CW$45:CW70)+1,0)</f>
        <v>0</v>
      </c>
      <c r="CX71" s="8">
        <f ca="1">IF(ISNUMBER(SEARCH($BN71,CX$44)),MAX(CX$45:CX70)+1,0)</f>
        <v>0</v>
      </c>
      <c r="CY71" s="8">
        <f ca="1">IF(ISNUMBER(SEARCH($BN71,CY$44)),MAX(CY$45:CY70)+1,0)</f>
        <v>0</v>
      </c>
      <c r="CZ71" s="8">
        <f ca="1">IF(ISNUMBER(SEARCH($BN71,CZ$44)),MAX(CZ$45:CZ70)+1,0)</f>
        <v>0</v>
      </c>
      <c r="DA71" s="8">
        <f ca="1">IF(ISNUMBER(SEARCH($BN71,DA$44)),MAX(DA$45:DA70)+1,0)</f>
        <v>0</v>
      </c>
      <c r="DB71" s="8">
        <f ca="1">IF(ISNUMBER(SEARCH($BN71,DB$44)),MAX(DB$45:DB70)+1,0)</f>
        <v>0</v>
      </c>
      <c r="DD71" s="8" t="s">
        <v>278</v>
      </c>
      <c r="DH71" s="13" t="s">
        <v>80</v>
      </c>
      <c r="DI71" s="15">
        <f t="shared" si="22"/>
        <v>4</v>
      </c>
      <c r="DK71" s="15">
        <f t="shared" si="17"/>
        <v>100</v>
      </c>
      <c r="DL71" s="15">
        <f t="shared" si="18"/>
        <v>32</v>
      </c>
      <c r="DM71" s="15" t="s">
        <v>104</v>
      </c>
      <c r="DN71" s="13">
        <v>2</v>
      </c>
      <c r="DO71" s="13">
        <v>5</v>
      </c>
      <c r="DP71" s="13">
        <v>3</v>
      </c>
      <c r="DQ71" s="13">
        <v>2</v>
      </c>
      <c r="DR71" s="13">
        <v>8</v>
      </c>
      <c r="DS71" s="15" t="s">
        <v>105</v>
      </c>
      <c r="DT71" s="14">
        <v>90000</v>
      </c>
      <c r="DU71" s="16" t="s">
        <v>479</v>
      </c>
      <c r="DV71" s="13" t="s">
        <v>495</v>
      </c>
      <c r="DW71" s="16"/>
      <c r="EB71" s="30">
        <f t="shared" si="23"/>
        <v>1</v>
      </c>
      <c r="ED71" s="30">
        <f t="array" ref="ED71">SUM($ES$39:$FR$39*ES71:FR71)</f>
        <v>1</v>
      </c>
      <c r="EE71" s="24">
        <f>IF(EB71=0,0,MAX($EE$41:EE70)+1)</f>
        <v>13</v>
      </c>
      <c r="EF71" s="24">
        <f t="shared" si="24"/>
        <v>31</v>
      </c>
      <c r="EG71" s="27" t="s">
        <v>385</v>
      </c>
      <c r="EH71" s="24">
        <v>1</v>
      </c>
      <c r="EI71" s="27">
        <v>5</v>
      </c>
      <c r="EJ71" s="27">
        <v>4</v>
      </c>
      <c r="EK71" s="27">
        <v>2</v>
      </c>
      <c r="EL71" s="27">
        <v>9</v>
      </c>
      <c r="EM71" s="27" t="s">
        <v>386</v>
      </c>
      <c r="EN71" s="25">
        <v>230000</v>
      </c>
      <c r="EQ71" s="30">
        <v>1</v>
      </c>
      <c r="EU71" s="27">
        <v>1</v>
      </c>
      <c r="EW71" s="27">
        <v>1</v>
      </c>
      <c r="FN71" s="27">
        <v>1</v>
      </c>
      <c r="FP71" s="27">
        <v>1</v>
      </c>
      <c r="FR71" s="24">
        <v>1</v>
      </c>
    </row>
    <row r="72" spans="49:174" ht="15" hidden="1" customHeight="1">
      <c r="BM72" s="8" t="s">
        <v>279</v>
      </c>
      <c r="BN72" s="8" t="s">
        <v>277</v>
      </c>
      <c r="BP72" s="8">
        <f ca="1">IF(ISNUMBER(SEARCH($BN72,BP$44)),MAX(BP$45:BP71)+1,0)</f>
        <v>0</v>
      </c>
      <c r="BQ72" s="8">
        <f ca="1">IF(ISNUMBER(SEARCH($BN72,BQ$44)),MAX(BQ$45:BQ71)+1,0)</f>
        <v>0</v>
      </c>
      <c r="BR72" s="8">
        <f ca="1">IF(ISNUMBER(SEARCH($BN72,BR$44)),MAX(BR$45:BR71)+1,0)</f>
        <v>0</v>
      </c>
      <c r="BS72" s="8">
        <f ca="1">IF(ISNUMBER(SEARCH($BN72,BS$44)),MAX(BS$45:BS71)+1,0)</f>
        <v>0</v>
      </c>
      <c r="BT72" s="8">
        <f ca="1">IF(ISNUMBER(SEARCH($BN72,BT$44)),MAX(BT$45:BT71)+1,0)</f>
        <v>0</v>
      </c>
      <c r="BU72" s="8">
        <f ca="1">IF(ISNUMBER(SEARCH($BN72,BU$44)),MAX(BU$45:BU71)+1,0)</f>
        <v>0</v>
      </c>
      <c r="BV72" s="8">
        <f ca="1">IF(ISNUMBER(SEARCH($BN72,BV$44)),MAX(BV$45:BV71)+1,0)</f>
        <v>0</v>
      </c>
      <c r="BW72" s="8">
        <f ca="1">IF(ISNUMBER(SEARCH($BN72,BW$44)),MAX(BW$45:BW71)+1,0)</f>
        <v>0</v>
      </c>
      <c r="BX72" s="8">
        <f ca="1">IF(ISNUMBER(SEARCH($BN72,BX$44)),MAX(BX$45:BX71)+1,0)</f>
        <v>0</v>
      </c>
      <c r="BY72" s="8">
        <f ca="1">IF(ISNUMBER(SEARCH($BN72,BY$44)),MAX(BY$45:BY71)+1,0)</f>
        <v>0</v>
      </c>
      <c r="BZ72" s="8">
        <f ca="1">IF(ISNUMBER(SEARCH($BN72,BZ$44)),MAX(BZ$45:BZ71)+1,0)</f>
        <v>0</v>
      </c>
      <c r="CA72" s="8">
        <f ca="1">IF(ISNUMBER(SEARCH($BN72,CA$44)),MAX(CA$45:CA71)+1,0)</f>
        <v>0</v>
      </c>
      <c r="CB72" s="8">
        <f ca="1">IF(ISNUMBER(SEARCH($BN72,CB$44)),MAX(CB$45:CB71)+1,0)</f>
        <v>0</v>
      </c>
      <c r="CC72" s="8">
        <f ca="1">IF(ISNUMBER(SEARCH($BN72,CC$44)),MAX(CC$45:CC71)+1,0)</f>
        <v>0</v>
      </c>
      <c r="CD72" s="8">
        <f ca="1">IF(ISNUMBER(SEARCH($BN72,CD$44)),MAX(CD$45:CD71)+1,0)</f>
        <v>0</v>
      </c>
      <c r="CE72" s="8">
        <f ca="1">IF(ISNUMBER(SEARCH($BN72,CE$44)),MAX(CE$45:CE71)+1,0)</f>
        <v>0</v>
      </c>
      <c r="CG72" s="8" t="s">
        <v>279</v>
      </c>
      <c r="CJ72" s="8" t="s">
        <v>279</v>
      </c>
      <c r="CK72" s="8" t="s">
        <v>277</v>
      </c>
      <c r="CM72" s="8">
        <f ca="1">IF(ISNUMBER(SEARCH($BN72,CM$44)),MAX(CM$45:CM71)+1,0)</f>
        <v>0</v>
      </c>
      <c r="CN72" s="8">
        <f ca="1">IF(ISNUMBER(SEARCH($BN72,CN$44)),MAX(CN$45:CN71)+1,0)</f>
        <v>0</v>
      </c>
      <c r="CO72" s="8">
        <f ca="1">IF(ISNUMBER(SEARCH($BN72,CO$44)),MAX(CO$45:CO71)+1,0)</f>
        <v>0</v>
      </c>
      <c r="CP72" s="8">
        <f ca="1">IF(ISNUMBER(SEARCH($BN72,CP$44)),MAX(CP$45:CP71)+1,0)</f>
        <v>0</v>
      </c>
      <c r="CQ72" s="8">
        <f ca="1">IF(ISNUMBER(SEARCH($BN72,CQ$44)),MAX(CQ$45:CQ71)+1,0)</f>
        <v>0</v>
      </c>
      <c r="CR72" s="8">
        <f ca="1">IF(ISNUMBER(SEARCH($BN72,CR$44)),MAX(CR$45:CR71)+1,0)</f>
        <v>0</v>
      </c>
      <c r="CS72" s="8">
        <f ca="1">IF(ISNUMBER(SEARCH($BN72,CS$44)),MAX(CS$45:CS71)+1,0)</f>
        <v>0</v>
      </c>
      <c r="CT72" s="8">
        <f ca="1">IF(ISNUMBER(SEARCH($BN72,CT$44)),MAX(CT$45:CT71)+1,0)</f>
        <v>0</v>
      </c>
      <c r="CU72" s="8">
        <f ca="1">IF(ISNUMBER(SEARCH($BN72,CU$44)),MAX(CU$45:CU71)+1,0)</f>
        <v>0</v>
      </c>
      <c r="CV72" s="8">
        <f ca="1">IF(ISNUMBER(SEARCH($BN72,CV$44)),MAX(CV$45:CV71)+1,0)</f>
        <v>0</v>
      </c>
      <c r="CW72" s="8">
        <f ca="1">IF(ISNUMBER(SEARCH($BN72,CW$44)),MAX(CW$45:CW71)+1,0)</f>
        <v>0</v>
      </c>
      <c r="CX72" s="8">
        <f ca="1">IF(ISNUMBER(SEARCH($BN72,CX$44)),MAX(CX$45:CX71)+1,0)</f>
        <v>0</v>
      </c>
      <c r="CY72" s="8">
        <f ca="1">IF(ISNUMBER(SEARCH($BN72,CY$44)),MAX(CY$45:CY71)+1,0)</f>
        <v>0</v>
      </c>
      <c r="CZ72" s="8">
        <f ca="1">IF(ISNUMBER(SEARCH($BN72,CZ$44)),MAX(CZ$45:CZ71)+1,0)</f>
        <v>0</v>
      </c>
      <c r="DA72" s="8">
        <f ca="1">IF(ISNUMBER(SEARCH($BN72,DA$44)),MAX(DA$45:DA71)+1,0)</f>
        <v>0</v>
      </c>
      <c r="DB72" s="8">
        <f ca="1">IF(ISNUMBER(SEARCH($BN72,DB$44)),MAX(DB$45:DB71)+1,0)</f>
        <v>0</v>
      </c>
      <c r="DD72" s="8" t="s">
        <v>279</v>
      </c>
      <c r="DH72" s="13" t="s">
        <v>80</v>
      </c>
      <c r="DI72" s="15">
        <f t="shared" si="22"/>
        <v>5</v>
      </c>
      <c r="DK72" s="15">
        <f t="shared" si="17"/>
        <v>100</v>
      </c>
      <c r="DL72" s="15">
        <f t="shared" si="18"/>
        <v>33</v>
      </c>
      <c r="DM72" s="13" t="s">
        <v>106</v>
      </c>
      <c r="DN72" s="13">
        <v>1</v>
      </c>
      <c r="DO72" s="13">
        <v>4</v>
      </c>
      <c r="DP72" s="13">
        <v>7</v>
      </c>
      <c r="DQ72" s="13">
        <v>1</v>
      </c>
      <c r="DR72" s="13">
        <v>10</v>
      </c>
      <c r="DS72" s="15" t="s">
        <v>107</v>
      </c>
      <c r="DT72" s="14">
        <v>160000</v>
      </c>
      <c r="DU72" s="16" t="s">
        <v>483</v>
      </c>
      <c r="DV72" s="13" t="s">
        <v>496</v>
      </c>
      <c r="DW72" s="16"/>
      <c r="EB72" s="30">
        <f t="shared" si="23"/>
        <v>0</v>
      </c>
      <c r="ED72" s="30">
        <f t="array" ref="ED72">SUM($ES$39:$FR$39*ES72:FR72)</f>
        <v>0</v>
      </c>
      <c r="EE72" s="24">
        <f>IF(EB72=0,0,MAX($EE$41:EE71)+1)</f>
        <v>0</v>
      </c>
      <c r="EF72" s="24">
        <f t="shared" si="24"/>
        <v>32</v>
      </c>
      <c r="EG72" s="27" t="s">
        <v>412</v>
      </c>
      <c r="EH72" s="24">
        <v>1</v>
      </c>
      <c r="EI72" s="27">
        <v>5</v>
      </c>
      <c r="EJ72" s="27">
        <v>5</v>
      </c>
      <c r="EK72" s="27">
        <v>2</v>
      </c>
      <c r="EL72" s="27">
        <v>9</v>
      </c>
      <c r="EM72" s="27" t="s">
        <v>413</v>
      </c>
      <c r="EN72" s="28">
        <v>150000</v>
      </c>
      <c r="EQ72" s="30">
        <v>0</v>
      </c>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row>
    <row r="73" spans="49:174" ht="15" hidden="1" customHeight="1">
      <c r="BM73" s="8" t="s">
        <v>280</v>
      </c>
      <c r="BN73" s="8" t="s">
        <v>277</v>
      </c>
      <c r="BP73" s="8">
        <f ca="1">IF(ISNUMBER(SEARCH($BN73,BP$44)),MAX(BP$45:BP72)+1,0)</f>
        <v>0</v>
      </c>
      <c r="BQ73" s="8">
        <f ca="1">IF(ISNUMBER(SEARCH($BN73,BQ$44)),MAX(BQ$45:BQ72)+1,0)</f>
        <v>0</v>
      </c>
      <c r="BR73" s="8">
        <f ca="1">IF(ISNUMBER(SEARCH($BN73,BR$44)),MAX(BR$45:BR72)+1,0)</f>
        <v>0</v>
      </c>
      <c r="BS73" s="8">
        <f ca="1">IF(ISNUMBER(SEARCH($BN73,BS$44)),MAX(BS$45:BS72)+1,0)</f>
        <v>0</v>
      </c>
      <c r="BT73" s="8">
        <f ca="1">IF(ISNUMBER(SEARCH($BN73,BT$44)),MAX(BT$45:BT72)+1,0)</f>
        <v>0</v>
      </c>
      <c r="BU73" s="8">
        <f ca="1">IF(ISNUMBER(SEARCH($BN73,BU$44)),MAX(BU$45:BU72)+1,0)</f>
        <v>0</v>
      </c>
      <c r="BV73" s="8">
        <f ca="1">IF(ISNUMBER(SEARCH($BN73,BV$44)),MAX(BV$45:BV72)+1,0)</f>
        <v>0</v>
      </c>
      <c r="BW73" s="8">
        <f ca="1">IF(ISNUMBER(SEARCH($BN73,BW$44)),MAX(BW$45:BW72)+1,0)</f>
        <v>0</v>
      </c>
      <c r="BX73" s="8">
        <f ca="1">IF(ISNUMBER(SEARCH($BN73,BX$44)),MAX(BX$45:BX72)+1,0)</f>
        <v>0</v>
      </c>
      <c r="BY73" s="8">
        <f ca="1">IF(ISNUMBER(SEARCH($BN73,BY$44)),MAX(BY$45:BY72)+1,0)</f>
        <v>0</v>
      </c>
      <c r="BZ73" s="8">
        <f ca="1">IF(ISNUMBER(SEARCH($BN73,BZ$44)),MAX(BZ$45:BZ72)+1,0)</f>
        <v>0</v>
      </c>
      <c r="CA73" s="8">
        <f ca="1">IF(ISNUMBER(SEARCH($BN73,CA$44)),MAX(CA$45:CA72)+1,0)</f>
        <v>0</v>
      </c>
      <c r="CB73" s="8">
        <f ca="1">IF(ISNUMBER(SEARCH($BN73,CB$44)),MAX(CB$45:CB72)+1,0)</f>
        <v>0</v>
      </c>
      <c r="CC73" s="8">
        <f ca="1">IF(ISNUMBER(SEARCH($BN73,CC$44)),MAX(CC$45:CC72)+1,0)</f>
        <v>0</v>
      </c>
      <c r="CD73" s="8">
        <f ca="1">IF(ISNUMBER(SEARCH($BN73,CD$44)),MAX(CD$45:CD72)+1,0)</f>
        <v>0</v>
      </c>
      <c r="CE73" s="8">
        <f ca="1">IF(ISNUMBER(SEARCH($BN73,CE$44)),MAX(CE$45:CE72)+1,0)</f>
        <v>0</v>
      </c>
      <c r="CG73" s="8" t="s">
        <v>280</v>
      </c>
      <c r="CJ73" s="8" t="s">
        <v>280</v>
      </c>
      <c r="CK73" s="8" t="s">
        <v>277</v>
      </c>
      <c r="CM73" s="8">
        <f ca="1">IF(ISNUMBER(SEARCH($BN73,CM$44)),MAX(CM$45:CM72)+1,0)</f>
        <v>0</v>
      </c>
      <c r="CN73" s="8">
        <f ca="1">IF(ISNUMBER(SEARCH($BN73,CN$44)),MAX(CN$45:CN72)+1,0)</f>
        <v>0</v>
      </c>
      <c r="CO73" s="8">
        <f ca="1">IF(ISNUMBER(SEARCH($BN73,CO$44)),MAX(CO$45:CO72)+1,0)</f>
        <v>0</v>
      </c>
      <c r="CP73" s="8">
        <f ca="1">IF(ISNUMBER(SEARCH($BN73,CP$44)),MAX(CP$45:CP72)+1,0)</f>
        <v>0</v>
      </c>
      <c r="CQ73" s="8">
        <f ca="1">IF(ISNUMBER(SEARCH($BN73,CQ$44)),MAX(CQ$45:CQ72)+1,0)</f>
        <v>0</v>
      </c>
      <c r="CR73" s="8">
        <f ca="1">IF(ISNUMBER(SEARCH($BN73,CR$44)),MAX(CR$45:CR72)+1,0)</f>
        <v>0</v>
      </c>
      <c r="CS73" s="8">
        <f ca="1">IF(ISNUMBER(SEARCH($BN73,CS$44)),MAX(CS$45:CS72)+1,0)</f>
        <v>0</v>
      </c>
      <c r="CT73" s="8">
        <f ca="1">IF(ISNUMBER(SEARCH($BN73,CT$44)),MAX(CT$45:CT72)+1,0)</f>
        <v>0</v>
      </c>
      <c r="CU73" s="8">
        <f ca="1">IF(ISNUMBER(SEARCH($BN73,CU$44)),MAX(CU$45:CU72)+1,0)</f>
        <v>0</v>
      </c>
      <c r="CV73" s="8">
        <f ca="1">IF(ISNUMBER(SEARCH($BN73,CV$44)),MAX(CV$45:CV72)+1,0)</f>
        <v>0</v>
      </c>
      <c r="CW73" s="8">
        <f ca="1">IF(ISNUMBER(SEARCH($BN73,CW$44)),MAX(CW$45:CW72)+1,0)</f>
        <v>0</v>
      </c>
      <c r="CX73" s="8">
        <f ca="1">IF(ISNUMBER(SEARCH($BN73,CX$44)),MAX(CX$45:CX72)+1,0)</f>
        <v>0</v>
      </c>
      <c r="CY73" s="8">
        <f ca="1">IF(ISNUMBER(SEARCH($BN73,CY$44)),MAX(CY$45:CY72)+1,0)</f>
        <v>0</v>
      </c>
      <c r="CZ73" s="8">
        <f ca="1">IF(ISNUMBER(SEARCH($BN73,CZ$44)),MAX(CZ$45:CZ72)+1,0)</f>
        <v>0</v>
      </c>
      <c r="DA73" s="8">
        <f ca="1">IF(ISNUMBER(SEARCH($BN73,DA$44)),MAX(DA$45:DA72)+1,0)</f>
        <v>0</v>
      </c>
      <c r="DB73" s="8">
        <f ca="1">IF(ISNUMBER(SEARCH($BN73,DB$44)),MAX(DB$45:DB72)+1,0)</f>
        <v>0</v>
      </c>
      <c r="DD73" s="8" t="s">
        <v>280</v>
      </c>
      <c r="DH73" s="13" t="s">
        <v>83</v>
      </c>
      <c r="DI73" s="15">
        <f t="shared" si="22"/>
        <v>1</v>
      </c>
      <c r="DK73" s="15">
        <f t="shared" ref="DK73:DK104" si="33">IF(DH73=$AS$42,DI73,100)</f>
        <v>100</v>
      </c>
      <c r="DL73" s="15">
        <f t="shared" si="18"/>
        <v>34</v>
      </c>
      <c r="DM73" s="13" t="s">
        <v>72</v>
      </c>
      <c r="DN73" s="13">
        <v>16</v>
      </c>
      <c r="DO73" s="13">
        <v>6</v>
      </c>
      <c r="DP73" s="13">
        <v>3</v>
      </c>
      <c r="DQ73" s="13">
        <v>4</v>
      </c>
      <c r="DR73" s="13">
        <v>7</v>
      </c>
      <c r="DS73" s="16" t="s">
        <v>32</v>
      </c>
      <c r="DT73" s="14">
        <v>60000</v>
      </c>
      <c r="DU73" s="16" t="s">
        <v>478</v>
      </c>
      <c r="DV73" s="13" t="s">
        <v>494</v>
      </c>
      <c r="DW73" s="16"/>
      <c r="EB73" s="30">
        <f t="shared" si="23"/>
        <v>0</v>
      </c>
      <c r="ED73" s="30">
        <f t="array" ref="ED73">SUM($ES$39:$FR$39*ES73:FR73)</f>
        <v>0</v>
      </c>
      <c r="EE73" s="24">
        <f>IF(EB73=0,0,MAX($EE$41:EE72)+1)</f>
        <v>0</v>
      </c>
      <c r="EF73" s="24">
        <f t="shared" si="24"/>
        <v>33</v>
      </c>
      <c r="EG73" s="27" t="s">
        <v>426</v>
      </c>
      <c r="EH73" s="27">
        <v>1</v>
      </c>
      <c r="EI73" s="27">
        <v>7</v>
      </c>
      <c r="EJ73" s="27">
        <v>3</v>
      </c>
      <c r="EK73" s="27">
        <v>3</v>
      </c>
      <c r="EL73" s="27">
        <v>7</v>
      </c>
      <c r="EM73" s="27" t="s">
        <v>427</v>
      </c>
      <c r="EN73" s="28">
        <v>160000</v>
      </c>
      <c r="EQ73" s="30">
        <v>1</v>
      </c>
      <c r="FE73" s="27">
        <v>1</v>
      </c>
      <c r="FO73" s="27">
        <v>1</v>
      </c>
    </row>
    <row r="74" spans="49:174" ht="15" hidden="1" customHeight="1">
      <c r="BM74" s="9" t="s">
        <v>281</v>
      </c>
      <c r="BN74" s="8" t="s">
        <v>277</v>
      </c>
      <c r="BP74" s="8">
        <f ca="1">IF(ISNUMBER(SEARCH($BN74,BP$44)),MAX(BP$45:BP73)+1,0)</f>
        <v>0</v>
      </c>
      <c r="BQ74" s="8">
        <f ca="1">IF(ISNUMBER(SEARCH($BN74,BQ$44)),MAX(BQ$45:BQ73)+1,0)</f>
        <v>0</v>
      </c>
      <c r="BR74" s="8">
        <f ca="1">IF(ISNUMBER(SEARCH($BN74,BR$44)),MAX(BR$45:BR73)+1,0)</f>
        <v>0</v>
      </c>
      <c r="BS74" s="8">
        <f ca="1">IF(ISNUMBER(SEARCH($BN74,BS$44)),MAX(BS$45:BS73)+1,0)</f>
        <v>0</v>
      </c>
      <c r="BT74" s="8">
        <f ca="1">IF(ISNUMBER(SEARCH($BN74,BT$44)),MAX(BT$45:BT73)+1,0)</f>
        <v>0</v>
      </c>
      <c r="BU74" s="8">
        <f ca="1">IF(ISNUMBER(SEARCH($BN74,BU$44)),MAX(BU$45:BU73)+1,0)</f>
        <v>0</v>
      </c>
      <c r="BV74" s="8">
        <f ca="1">IF(ISNUMBER(SEARCH($BN74,BV$44)),MAX(BV$45:BV73)+1,0)</f>
        <v>0</v>
      </c>
      <c r="BW74" s="8">
        <f ca="1">IF(ISNUMBER(SEARCH($BN74,BW$44)),MAX(BW$45:BW73)+1,0)</f>
        <v>0</v>
      </c>
      <c r="BX74" s="8">
        <f ca="1">IF(ISNUMBER(SEARCH($BN74,BX$44)),MAX(BX$45:BX73)+1,0)</f>
        <v>0</v>
      </c>
      <c r="BY74" s="8">
        <f ca="1">IF(ISNUMBER(SEARCH($BN74,BY$44)),MAX(BY$45:BY73)+1,0)</f>
        <v>0</v>
      </c>
      <c r="BZ74" s="8">
        <f ca="1">IF(ISNUMBER(SEARCH($BN74,BZ$44)),MAX(BZ$45:BZ73)+1,0)</f>
        <v>0</v>
      </c>
      <c r="CA74" s="8">
        <f ca="1">IF(ISNUMBER(SEARCH($BN74,CA$44)),MAX(CA$45:CA73)+1,0)</f>
        <v>0</v>
      </c>
      <c r="CB74" s="8">
        <f ca="1">IF(ISNUMBER(SEARCH($BN74,CB$44)),MAX(CB$45:CB73)+1,0)</f>
        <v>0</v>
      </c>
      <c r="CC74" s="8">
        <f ca="1">IF(ISNUMBER(SEARCH($BN74,CC$44)),MAX(CC$45:CC73)+1,0)</f>
        <v>0</v>
      </c>
      <c r="CD74" s="8">
        <f ca="1">IF(ISNUMBER(SEARCH($BN74,CD$44)),MAX(CD$45:CD73)+1,0)</f>
        <v>0</v>
      </c>
      <c r="CE74" s="8">
        <f ca="1">IF(ISNUMBER(SEARCH($BN74,CE$44)),MAX(CE$45:CE73)+1,0)</f>
        <v>0</v>
      </c>
      <c r="CG74" s="9" t="s">
        <v>281</v>
      </c>
      <c r="CJ74" s="9" t="s">
        <v>281</v>
      </c>
      <c r="CK74" s="8" t="s">
        <v>277</v>
      </c>
      <c r="CM74" s="8">
        <f ca="1">IF(ISNUMBER(SEARCH($BN74,CM$44)),MAX(CM$45:CM73)+1,0)</f>
        <v>0</v>
      </c>
      <c r="CN74" s="8">
        <f ca="1">IF(ISNUMBER(SEARCH($BN74,CN$44)),MAX(CN$45:CN73)+1,0)</f>
        <v>0</v>
      </c>
      <c r="CO74" s="8">
        <f ca="1">IF(ISNUMBER(SEARCH($BN74,CO$44)),MAX(CO$45:CO73)+1,0)</f>
        <v>0</v>
      </c>
      <c r="CP74" s="8">
        <f ca="1">IF(ISNUMBER(SEARCH($BN74,CP$44)),MAX(CP$45:CP73)+1,0)</f>
        <v>0</v>
      </c>
      <c r="CQ74" s="8">
        <f ca="1">IF(ISNUMBER(SEARCH($BN74,CQ$44)),MAX(CQ$45:CQ73)+1,0)</f>
        <v>0</v>
      </c>
      <c r="CR74" s="8">
        <f ca="1">IF(ISNUMBER(SEARCH($BN74,CR$44)),MAX(CR$45:CR73)+1,0)</f>
        <v>0</v>
      </c>
      <c r="CS74" s="8">
        <f ca="1">IF(ISNUMBER(SEARCH($BN74,CS$44)),MAX(CS$45:CS73)+1,0)</f>
        <v>0</v>
      </c>
      <c r="CT74" s="8">
        <f ca="1">IF(ISNUMBER(SEARCH($BN74,CT$44)),MAX(CT$45:CT73)+1,0)</f>
        <v>0</v>
      </c>
      <c r="CU74" s="8">
        <f ca="1">IF(ISNUMBER(SEARCH($BN74,CU$44)),MAX(CU$45:CU73)+1,0)</f>
        <v>0</v>
      </c>
      <c r="CV74" s="8">
        <f ca="1">IF(ISNUMBER(SEARCH($BN74,CV$44)),MAX(CV$45:CV73)+1,0)</f>
        <v>0</v>
      </c>
      <c r="CW74" s="8">
        <f ca="1">IF(ISNUMBER(SEARCH($BN74,CW$44)),MAX(CW$45:CW73)+1,0)</f>
        <v>0</v>
      </c>
      <c r="CX74" s="8">
        <f ca="1">IF(ISNUMBER(SEARCH($BN74,CX$44)),MAX(CX$45:CX73)+1,0)</f>
        <v>0</v>
      </c>
      <c r="CY74" s="8">
        <f ca="1">IF(ISNUMBER(SEARCH($BN74,CY$44)),MAX(CY$45:CY73)+1,0)</f>
        <v>0</v>
      </c>
      <c r="CZ74" s="8">
        <f ca="1">IF(ISNUMBER(SEARCH($BN74,CZ$44)),MAX(CZ$45:CZ73)+1,0)</f>
        <v>0</v>
      </c>
      <c r="DA74" s="8">
        <f ca="1">IF(ISNUMBER(SEARCH($BN74,DA$44)),MAX(DA$45:DA73)+1,0)</f>
        <v>0</v>
      </c>
      <c r="DB74" s="8">
        <f ca="1">IF(ISNUMBER(SEARCH($BN74,DB$44)),MAX(DB$45:DB73)+1,0)</f>
        <v>0</v>
      </c>
      <c r="DD74" s="9" t="s">
        <v>281</v>
      </c>
      <c r="DH74" s="13" t="s">
        <v>83</v>
      </c>
      <c r="DI74" s="15">
        <f t="shared" si="22"/>
        <v>2</v>
      </c>
      <c r="DK74" s="15">
        <f t="shared" si="33"/>
        <v>100</v>
      </c>
      <c r="DL74" s="15">
        <f t="shared" si="18"/>
        <v>35</v>
      </c>
      <c r="DM74" s="13" t="s">
        <v>36</v>
      </c>
      <c r="DN74" s="13">
        <v>2</v>
      </c>
      <c r="DO74" s="13">
        <v>6</v>
      </c>
      <c r="DP74" s="13">
        <v>3</v>
      </c>
      <c r="DQ74" s="13">
        <v>4</v>
      </c>
      <c r="DR74" s="13">
        <v>7</v>
      </c>
      <c r="DS74" s="13" t="s">
        <v>108</v>
      </c>
      <c r="DT74" s="14">
        <v>70000</v>
      </c>
      <c r="DU74" s="16" t="s">
        <v>480</v>
      </c>
      <c r="DV74" s="13" t="s">
        <v>277</v>
      </c>
      <c r="DW74" s="16"/>
      <c r="EB74" s="30">
        <f t="shared" ref="EB74:EB105" si="34">ED74*EQ74</f>
        <v>0</v>
      </c>
      <c r="ED74" s="30">
        <f t="array" ref="ED74">SUM($ES$39:$FR$39*ES74:FR74)</f>
        <v>0</v>
      </c>
      <c r="EE74" s="24">
        <f>IF(EB74=0,0,MAX($EE$41:EE73)+1)</f>
        <v>0</v>
      </c>
      <c r="EF74" s="24">
        <f t="shared" ref="EF74:EF105" si="35">EF73+1</f>
        <v>34</v>
      </c>
      <c r="EG74" s="24" t="s">
        <v>248</v>
      </c>
      <c r="EH74" s="24">
        <v>1</v>
      </c>
      <c r="EI74" s="24">
        <v>6</v>
      </c>
      <c r="EJ74" s="24">
        <v>6</v>
      </c>
      <c r="EK74" s="24">
        <v>2</v>
      </c>
      <c r="EL74" s="24">
        <v>8</v>
      </c>
      <c r="EM74" s="24" t="s">
        <v>249</v>
      </c>
      <c r="EN74" s="25">
        <v>310000</v>
      </c>
      <c r="EQ74" s="30">
        <v>1</v>
      </c>
      <c r="EU74" s="24">
        <v>1</v>
      </c>
      <c r="EV74" s="24">
        <v>1</v>
      </c>
      <c r="FF74" s="24">
        <v>1</v>
      </c>
      <c r="FJ74" s="24">
        <v>1</v>
      </c>
    </row>
    <row r="75" spans="49:174" ht="15" hidden="1" customHeight="1">
      <c r="BM75" s="8" t="s">
        <v>282</v>
      </c>
      <c r="BN75" s="8" t="s">
        <v>277</v>
      </c>
      <c r="BP75" s="8">
        <f ca="1">IF(ISNUMBER(SEARCH($BN75,BP$44)),MAX(BP$45:BP74)+1,0)</f>
        <v>0</v>
      </c>
      <c r="BQ75" s="8">
        <f ca="1">IF(ISNUMBER(SEARCH($BN75,BQ$44)),MAX(BQ$45:BQ74)+1,0)</f>
        <v>0</v>
      </c>
      <c r="BR75" s="8">
        <f ca="1">IF(ISNUMBER(SEARCH($BN75,BR$44)),MAX(BR$45:BR74)+1,0)</f>
        <v>0</v>
      </c>
      <c r="BS75" s="8">
        <f ca="1">IF(ISNUMBER(SEARCH($BN75,BS$44)),MAX(BS$45:BS74)+1,0)</f>
        <v>0</v>
      </c>
      <c r="BT75" s="8">
        <f ca="1">IF(ISNUMBER(SEARCH($BN75,BT$44)),MAX(BT$45:BT74)+1,0)</f>
        <v>0</v>
      </c>
      <c r="BU75" s="8">
        <f ca="1">IF(ISNUMBER(SEARCH($BN75,BU$44)),MAX(BU$45:BU74)+1,0)</f>
        <v>0</v>
      </c>
      <c r="BV75" s="8">
        <f ca="1">IF(ISNUMBER(SEARCH($BN75,BV$44)),MAX(BV$45:BV74)+1,0)</f>
        <v>0</v>
      </c>
      <c r="BW75" s="8">
        <f ca="1">IF(ISNUMBER(SEARCH($BN75,BW$44)),MAX(BW$45:BW74)+1,0)</f>
        <v>0</v>
      </c>
      <c r="BX75" s="8">
        <f ca="1">IF(ISNUMBER(SEARCH($BN75,BX$44)),MAX(BX$45:BX74)+1,0)</f>
        <v>0</v>
      </c>
      <c r="BY75" s="8">
        <f ca="1">IF(ISNUMBER(SEARCH($BN75,BY$44)),MAX(BY$45:BY74)+1,0)</f>
        <v>0</v>
      </c>
      <c r="BZ75" s="8">
        <f ca="1">IF(ISNUMBER(SEARCH($BN75,BZ$44)),MAX(BZ$45:BZ74)+1,0)</f>
        <v>0</v>
      </c>
      <c r="CA75" s="8">
        <f ca="1">IF(ISNUMBER(SEARCH($BN75,CA$44)),MAX(CA$45:CA74)+1,0)</f>
        <v>0</v>
      </c>
      <c r="CB75" s="8">
        <f ca="1">IF(ISNUMBER(SEARCH($BN75,CB$44)),MAX(CB$45:CB74)+1,0)</f>
        <v>0</v>
      </c>
      <c r="CC75" s="8">
        <f ca="1">IF(ISNUMBER(SEARCH($BN75,CC$44)),MAX(CC$45:CC74)+1,0)</f>
        <v>0</v>
      </c>
      <c r="CD75" s="8">
        <f ca="1">IF(ISNUMBER(SEARCH($BN75,CD$44)),MAX(CD$45:CD74)+1,0)</f>
        <v>0</v>
      </c>
      <c r="CE75" s="8">
        <f ca="1">IF(ISNUMBER(SEARCH($BN75,CE$44)),MAX(CE$45:CE74)+1,0)</f>
        <v>0</v>
      </c>
      <c r="CG75" s="8" t="s">
        <v>282</v>
      </c>
      <c r="CJ75" s="8" t="s">
        <v>282</v>
      </c>
      <c r="CK75" s="8" t="s">
        <v>277</v>
      </c>
      <c r="CM75" s="8">
        <f ca="1">IF(ISNUMBER(SEARCH($BN75,CM$44)),MAX(CM$45:CM74)+1,0)</f>
        <v>0</v>
      </c>
      <c r="CN75" s="8">
        <f ca="1">IF(ISNUMBER(SEARCH($BN75,CN$44)),MAX(CN$45:CN74)+1,0)</f>
        <v>0</v>
      </c>
      <c r="CO75" s="8">
        <f ca="1">IF(ISNUMBER(SEARCH($BN75,CO$44)),MAX(CO$45:CO74)+1,0)</f>
        <v>0</v>
      </c>
      <c r="CP75" s="8">
        <f ca="1">IF(ISNUMBER(SEARCH($BN75,CP$44)),MAX(CP$45:CP74)+1,0)</f>
        <v>0</v>
      </c>
      <c r="CQ75" s="8">
        <f ca="1">IF(ISNUMBER(SEARCH($BN75,CQ$44)),MAX(CQ$45:CQ74)+1,0)</f>
        <v>0</v>
      </c>
      <c r="CR75" s="8">
        <f ca="1">IF(ISNUMBER(SEARCH($BN75,CR$44)),MAX(CR$45:CR74)+1,0)</f>
        <v>0</v>
      </c>
      <c r="CS75" s="8">
        <f ca="1">IF(ISNUMBER(SEARCH($BN75,CS$44)),MAX(CS$45:CS74)+1,0)</f>
        <v>0</v>
      </c>
      <c r="CT75" s="8">
        <f ca="1">IF(ISNUMBER(SEARCH($BN75,CT$44)),MAX(CT$45:CT74)+1,0)</f>
        <v>0</v>
      </c>
      <c r="CU75" s="8">
        <f ca="1">IF(ISNUMBER(SEARCH($BN75,CU$44)),MAX(CU$45:CU74)+1,0)</f>
        <v>0</v>
      </c>
      <c r="CV75" s="8">
        <f ca="1">IF(ISNUMBER(SEARCH($BN75,CV$44)),MAX(CV$45:CV74)+1,0)</f>
        <v>0</v>
      </c>
      <c r="CW75" s="8">
        <f ca="1">IF(ISNUMBER(SEARCH($BN75,CW$44)),MAX(CW$45:CW74)+1,0)</f>
        <v>0</v>
      </c>
      <c r="CX75" s="8">
        <f ca="1">IF(ISNUMBER(SEARCH($BN75,CX$44)),MAX(CX$45:CX74)+1,0)</f>
        <v>0</v>
      </c>
      <c r="CY75" s="8">
        <f ca="1">IF(ISNUMBER(SEARCH($BN75,CY$44)),MAX(CY$45:CY74)+1,0)</f>
        <v>0</v>
      </c>
      <c r="CZ75" s="8">
        <f ca="1">IF(ISNUMBER(SEARCH($BN75,CZ$44)),MAX(CZ$45:CZ74)+1,0)</f>
        <v>0</v>
      </c>
      <c r="DA75" s="8">
        <f ca="1">IF(ISNUMBER(SEARCH($BN75,DA$44)),MAX(DA$45:DA74)+1,0)</f>
        <v>0</v>
      </c>
      <c r="DB75" s="8">
        <f ca="1">IF(ISNUMBER(SEARCH($BN75,DB$44)),MAX(DB$45:DB74)+1,0)</f>
        <v>0</v>
      </c>
      <c r="DD75" s="8" t="s">
        <v>282</v>
      </c>
      <c r="DH75" s="13" t="s">
        <v>83</v>
      </c>
      <c r="DI75" s="15">
        <f t="shared" si="22"/>
        <v>3</v>
      </c>
      <c r="DK75" s="15">
        <f t="shared" si="33"/>
        <v>100</v>
      </c>
      <c r="DL75" s="15">
        <f t="shared" si="18"/>
        <v>36</v>
      </c>
      <c r="DM75" s="13" t="s">
        <v>38</v>
      </c>
      <c r="DN75" s="13">
        <v>4</v>
      </c>
      <c r="DO75" s="13">
        <v>8</v>
      </c>
      <c r="DP75" s="13">
        <v>3</v>
      </c>
      <c r="DQ75" s="13">
        <v>4</v>
      </c>
      <c r="DR75" s="13">
        <v>7</v>
      </c>
      <c r="DS75" s="13" t="s">
        <v>109</v>
      </c>
      <c r="DT75" s="14">
        <v>100000</v>
      </c>
      <c r="DU75" s="16" t="s">
        <v>478</v>
      </c>
      <c r="DV75" s="13" t="s">
        <v>494</v>
      </c>
      <c r="DW75" s="16"/>
      <c r="EB75" s="30">
        <f t="shared" si="34"/>
        <v>0</v>
      </c>
      <c r="ED75" s="30">
        <f t="array" ref="ED75">SUM($ES$39:$FR$39*ES75:FR75)</f>
        <v>0</v>
      </c>
      <c r="EE75" s="24">
        <f>IF(EB75=0,0,MAX($EE$41:EE74)+1)</f>
        <v>0</v>
      </c>
      <c r="EF75" s="24">
        <f t="shared" si="35"/>
        <v>35</v>
      </c>
      <c r="EG75" s="27" t="s">
        <v>438</v>
      </c>
      <c r="EH75" s="27">
        <v>1</v>
      </c>
      <c r="EI75" s="27">
        <v>7</v>
      </c>
      <c r="EJ75" s="27">
        <v>3</v>
      </c>
      <c r="EK75" s="27">
        <v>4</v>
      </c>
      <c r="EL75" s="27">
        <v>8</v>
      </c>
      <c r="EM75" s="27" t="s">
        <v>439</v>
      </c>
      <c r="EN75" s="28">
        <v>280000</v>
      </c>
      <c r="EQ75" s="30">
        <v>1</v>
      </c>
      <c r="FH75" s="27">
        <v>1</v>
      </c>
      <c r="FO75" s="27">
        <v>1</v>
      </c>
      <c r="FQ75" s="27">
        <v>1</v>
      </c>
    </row>
    <row r="76" spans="49:174" ht="15" hidden="1" customHeight="1">
      <c r="BM76" s="8" t="s">
        <v>283</v>
      </c>
      <c r="BN76" s="8" t="s">
        <v>277</v>
      </c>
      <c r="BP76" s="8">
        <f ca="1">IF(ISNUMBER(SEARCH($BN76,BP$44)),MAX(BP$45:BP75)+1,0)</f>
        <v>0</v>
      </c>
      <c r="BQ76" s="8">
        <f ca="1">IF(ISNUMBER(SEARCH($BN76,BQ$44)),MAX(BQ$45:BQ75)+1,0)</f>
        <v>0</v>
      </c>
      <c r="BR76" s="8">
        <f ca="1">IF(ISNUMBER(SEARCH($BN76,BR$44)),MAX(BR$45:BR75)+1,0)</f>
        <v>0</v>
      </c>
      <c r="BS76" s="8">
        <f ca="1">IF(ISNUMBER(SEARCH($BN76,BS$44)),MAX(BS$45:BS75)+1,0)</f>
        <v>0</v>
      </c>
      <c r="BT76" s="8">
        <f ca="1">IF(ISNUMBER(SEARCH($BN76,BT$44)),MAX(BT$45:BT75)+1,0)</f>
        <v>0</v>
      </c>
      <c r="BU76" s="8">
        <f ca="1">IF(ISNUMBER(SEARCH($BN76,BU$44)),MAX(BU$45:BU75)+1,0)</f>
        <v>0</v>
      </c>
      <c r="BV76" s="8">
        <f ca="1">IF(ISNUMBER(SEARCH($BN76,BV$44)),MAX(BV$45:BV75)+1,0)</f>
        <v>0</v>
      </c>
      <c r="BW76" s="8">
        <f ca="1">IF(ISNUMBER(SEARCH($BN76,BW$44)),MAX(BW$45:BW75)+1,0)</f>
        <v>0</v>
      </c>
      <c r="BX76" s="8">
        <f ca="1">IF(ISNUMBER(SEARCH($BN76,BX$44)),MAX(BX$45:BX75)+1,0)</f>
        <v>0</v>
      </c>
      <c r="BY76" s="8">
        <f ca="1">IF(ISNUMBER(SEARCH($BN76,BY$44)),MAX(BY$45:BY75)+1,0)</f>
        <v>0</v>
      </c>
      <c r="BZ76" s="8">
        <f ca="1">IF(ISNUMBER(SEARCH($BN76,BZ$44)),MAX(BZ$45:BZ75)+1,0)</f>
        <v>0</v>
      </c>
      <c r="CA76" s="8">
        <f ca="1">IF(ISNUMBER(SEARCH($BN76,CA$44)),MAX(CA$45:CA75)+1,0)</f>
        <v>0</v>
      </c>
      <c r="CB76" s="8">
        <f ca="1">IF(ISNUMBER(SEARCH($BN76,CB$44)),MAX(CB$45:CB75)+1,0)</f>
        <v>0</v>
      </c>
      <c r="CC76" s="8">
        <f ca="1">IF(ISNUMBER(SEARCH($BN76,CC$44)),MAX(CC$45:CC75)+1,0)</f>
        <v>0</v>
      </c>
      <c r="CD76" s="8">
        <f ca="1">IF(ISNUMBER(SEARCH($BN76,CD$44)),MAX(CD$45:CD75)+1,0)</f>
        <v>0</v>
      </c>
      <c r="CE76" s="8">
        <f ca="1">IF(ISNUMBER(SEARCH($BN76,CE$44)),MAX(CE$45:CE75)+1,0)</f>
        <v>0</v>
      </c>
      <c r="CG76" s="8" t="s">
        <v>283</v>
      </c>
      <c r="CJ76" s="8" t="s">
        <v>283</v>
      </c>
      <c r="CK76" s="8" t="s">
        <v>277</v>
      </c>
      <c r="CM76" s="8">
        <f ca="1">IF(ISNUMBER(SEARCH($BN76,CM$44)),MAX(CM$45:CM75)+1,0)</f>
        <v>0</v>
      </c>
      <c r="CN76" s="8">
        <f ca="1">IF(ISNUMBER(SEARCH($BN76,CN$44)),MAX(CN$45:CN75)+1,0)</f>
        <v>0</v>
      </c>
      <c r="CO76" s="8">
        <f ca="1">IF(ISNUMBER(SEARCH($BN76,CO$44)),MAX(CO$45:CO75)+1,0)</f>
        <v>0</v>
      </c>
      <c r="CP76" s="8">
        <f ca="1">IF(ISNUMBER(SEARCH($BN76,CP$44)),MAX(CP$45:CP75)+1,0)</f>
        <v>0</v>
      </c>
      <c r="CQ76" s="8">
        <f ca="1">IF(ISNUMBER(SEARCH($BN76,CQ$44)),MAX(CQ$45:CQ75)+1,0)</f>
        <v>0</v>
      </c>
      <c r="CR76" s="8">
        <f ca="1">IF(ISNUMBER(SEARCH($BN76,CR$44)),MAX(CR$45:CR75)+1,0)</f>
        <v>0</v>
      </c>
      <c r="CS76" s="8">
        <f ca="1">IF(ISNUMBER(SEARCH($BN76,CS$44)),MAX(CS$45:CS75)+1,0)</f>
        <v>0</v>
      </c>
      <c r="CT76" s="8">
        <f ca="1">IF(ISNUMBER(SEARCH($BN76,CT$44)),MAX(CT$45:CT75)+1,0)</f>
        <v>0</v>
      </c>
      <c r="CU76" s="8">
        <f ca="1">IF(ISNUMBER(SEARCH($BN76,CU$44)),MAX(CU$45:CU75)+1,0)</f>
        <v>0</v>
      </c>
      <c r="CV76" s="8">
        <f ca="1">IF(ISNUMBER(SEARCH($BN76,CV$44)),MAX(CV$45:CV75)+1,0)</f>
        <v>0</v>
      </c>
      <c r="CW76" s="8">
        <f ca="1">IF(ISNUMBER(SEARCH($BN76,CW$44)),MAX(CW$45:CW75)+1,0)</f>
        <v>0</v>
      </c>
      <c r="CX76" s="8">
        <f ca="1">IF(ISNUMBER(SEARCH($BN76,CX$44)),MAX(CX$45:CX75)+1,0)</f>
        <v>0</v>
      </c>
      <c r="CY76" s="8">
        <f ca="1">IF(ISNUMBER(SEARCH($BN76,CY$44)),MAX(CY$45:CY75)+1,0)</f>
        <v>0</v>
      </c>
      <c r="CZ76" s="8">
        <f ca="1">IF(ISNUMBER(SEARCH($BN76,CZ$44)),MAX(CZ$45:CZ75)+1,0)</f>
        <v>0</v>
      </c>
      <c r="DA76" s="8">
        <f ca="1">IF(ISNUMBER(SEARCH($BN76,DA$44)),MAX(DA$45:DA75)+1,0)</f>
        <v>0</v>
      </c>
      <c r="DB76" s="8">
        <f ca="1">IF(ISNUMBER(SEARCH($BN76,DB$44)),MAX(DB$45:DB75)+1,0)</f>
        <v>0</v>
      </c>
      <c r="DD76" s="8" t="s">
        <v>283</v>
      </c>
      <c r="DH76" s="13" t="s">
        <v>83</v>
      </c>
      <c r="DI76" s="15">
        <f t="shared" si="22"/>
        <v>4</v>
      </c>
      <c r="DK76" s="15">
        <f t="shared" si="33"/>
        <v>100</v>
      </c>
      <c r="DL76" s="15">
        <f t="shared" si="18"/>
        <v>37</v>
      </c>
      <c r="DM76" s="13" t="s">
        <v>40</v>
      </c>
      <c r="DN76" s="13">
        <v>2</v>
      </c>
      <c r="DO76" s="13">
        <v>7</v>
      </c>
      <c r="DP76" s="13">
        <v>3</v>
      </c>
      <c r="DQ76" s="13">
        <v>4</v>
      </c>
      <c r="DR76" s="13">
        <v>8</v>
      </c>
      <c r="DS76" s="13" t="s">
        <v>110</v>
      </c>
      <c r="DT76" s="14">
        <v>110000</v>
      </c>
      <c r="DU76" s="16" t="s">
        <v>478</v>
      </c>
      <c r="DV76" s="13" t="s">
        <v>494</v>
      </c>
      <c r="DW76" s="16"/>
      <c r="EB76" s="30">
        <f t="shared" si="34"/>
        <v>0</v>
      </c>
      <c r="ED76" s="30">
        <f t="array" ref="ED76">SUM($ES$39:$FR$39*ES76:FR76)</f>
        <v>0</v>
      </c>
      <c r="EE76" s="24">
        <f>IF(EB76=0,0,MAX($EE$41:EE75)+1)</f>
        <v>0</v>
      </c>
      <c r="EF76" s="24">
        <f t="shared" si="35"/>
        <v>36</v>
      </c>
      <c r="EG76" s="24" t="s">
        <v>250</v>
      </c>
      <c r="EH76" s="24">
        <v>1</v>
      </c>
      <c r="EI76" s="24">
        <v>7</v>
      </c>
      <c r="EJ76" s="24">
        <v>4</v>
      </c>
      <c r="EK76" s="24">
        <v>4</v>
      </c>
      <c r="EL76" s="24">
        <v>8</v>
      </c>
      <c r="EM76" s="24" t="s">
        <v>251</v>
      </c>
      <c r="EN76" s="25">
        <v>320000</v>
      </c>
      <c r="EQ76" s="30">
        <v>1</v>
      </c>
      <c r="ET76" s="24">
        <v>1</v>
      </c>
      <c r="FD76" s="24">
        <v>1</v>
      </c>
    </row>
    <row r="77" spans="49:174" ht="15" hidden="1" customHeight="1">
      <c r="BM77" s="8" t="s">
        <v>284</v>
      </c>
      <c r="BN77" s="8" t="s">
        <v>277</v>
      </c>
      <c r="BP77" s="8">
        <f ca="1">IF(ISNUMBER(SEARCH($BN77,BP$44)),MAX(BP$45:BP76)+1,0)</f>
        <v>0</v>
      </c>
      <c r="BQ77" s="8">
        <f ca="1">IF(ISNUMBER(SEARCH($BN77,BQ$44)),MAX(BQ$45:BQ76)+1,0)</f>
        <v>0</v>
      </c>
      <c r="BR77" s="8">
        <f ca="1">IF(ISNUMBER(SEARCH($BN77,BR$44)),MAX(BR$45:BR76)+1,0)</f>
        <v>0</v>
      </c>
      <c r="BS77" s="8">
        <f ca="1">IF(ISNUMBER(SEARCH($BN77,BS$44)),MAX(BS$45:BS76)+1,0)</f>
        <v>0</v>
      </c>
      <c r="BT77" s="8">
        <f ca="1">IF(ISNUMBER(SEARCH($BN77,BT$44)),MAX(BT$45:BT76)+1,0)</f>
        <v>0</v>
      </c>
      <c r="BU77" s="8">
        <f ca="1">IF(ISNUMBER(SEARCH($BN77,BU$44)),MAX(BU$45:BU76)+1,0)</f>
        <v>0</v>
      </c>
      <c r="BV77" s="8">
        <f ca="1">IF(ISNUMBER(SEARCH($BN77,BV$44)),MAX(BV$45:BV76)+1,0)</f>
        <v>0</v>
      </c>
      <c r="BW77" s="8">
        <f ca="1">IF(ISNUMBER(SEARCH($BN77,BW$44)),MAX(BW$45:BW76)+1,0)</f>
        <v>0</v>
      </c>
      <c r="BX77" s="8">
        <f ca="1">IF(ISNUMBER(SEARCH($BN77,BX$44)),MAX(BX$45:BX76)+1,0)</f>
        <v>0</v>
      </c>
      <c r="BY77" s="8">
        <f ca="1">IF(ISNUMBER(SEARCH($BN77,BY$44)),MAX(BY$45:BY76)+1,0)</f>
        <v>0</v>
      </c>
      <c r="BZ77" s="8">
        <f ca="1">IF(ISNUMBER(SEARCH($BN77,BZ$44)),MAX(BZ$45:BZ76)+1,0)</f>
        <v>0</v>
      </c>
      <c r="CA77" s="8">
        <f ca="1">IF(ISNUMBER(SEARCH($BN77,CA$44)),MAX(CA$45:CA76)+1,0)</f>
        <v>0</v>
      </c>
      <c r="CB77" s="8">
        <f ca="1">IF(ISNUMBER(SEARCH($BN77,CB$44)),MAX(CB$45:CB76)+1,0)</f>
        <v>0</v>
      </c>
      <c r="CC77" s="8">
        <f ca="1">IF(ISNUMBER(SEARCH($BN77,CC$44)),MAX(CC$45:CC76)+1,0)</f>
        <v>0</v>
      </c>
      <c r="CD77" s="8">
        <f ca="1">IF(ISNUMBER(SEARCH($BN77,CD$44)),MAX(CD$45:CD76)+1,0)</f>
        <v>0</v>
      </c>
      <c r="CE77" s="8">
        <f ca="1">IF(ISNUMBER(SEARCH($BN77,CE$44)),MAX(CE$45:CE76)+1,0)</f>
        <v>0</v>
      </c>
      <c r="CG77" s="8" t="s">
        <v>284</v>
      </c>
      <c r="CJ77" s="8" t="s">
        <v>284</v>
      </c>
      <c r="CK77" s="8" t="s">
        <v>277</v>
      </c>
      <c r="CM77" s="8">
        <f ca="1">IF(ISNUMBER(SEARCH($BN77,CM$44)),MAX(CM$45:CM76)+1,0)</f>
        <v>0</v>
      </c>
      <c r="CN77" s="8">
        <f ca="1">IF(ISNUMBER(SEARCH($BN77,CN$44)),MAX(CN$45:CN76)+1,0)</f>
        <v>0</v>
      </c>
      <c r="CO77" s="8">
        <f ca="1">IF(ISNUMBER(SEARCH($BN77,CO$44)),MAX(CO$45:CO76)+1,0)</f>
        <v>0</v>
      </c>
      <c r="CP77" s="8">
        <f ca="1">IF(ISNUMBER(SEARCH($BN77,CP$44)),MAX(CP$45:CP76)+1,0)</f>
        <v>0</v>
      </c>
      <c r="CQ77" s="8">
        <f ca="1">IF(ISNUMBER(SEARCH($BN77,CQ$44)),MAX(CQ$45:CQ76)+1,0)</f>
        <v>0</v>
      </c>
      <c r="CR77" s="8">
        <f ca="1">IF(ISNUMBER(SEARCH($BN77,CR$44)),MAX(CR$45:CR76)+1,0)</f>
        <v>0</v>
      </c>
      <c r="CS77" s="8">
        <f ca="1">IF(ISNUMBER(SEARCH($BN77,CS$44)),MAX(CS$45:CS76)+1,0)</f>
        <v>0</v>
      </c>
      <c r="CT77" s="8">
        <f ca="1">IF(ISNUMBER(SEARCH($BN77,CT$44)),MAX(CT$45:CT76)+1,0)</f>
        <v>0</v>
      </c>
      <c r="CU77" s="8">
        <f ca="1">IF(ISNUMBER(SEARCH($BN77,CU$44)),MAX(CU$45:CU76)+1,0)</f>
        <v>0</v>
      </c>
      <c r="CV77" s="8">
        <f ca="1">IF(ISNUMBER(SEARCH($BN77,CV$44)),MAX(CV$45:CV76)+1,0)</f>
        <v>0</v>
      </c>
      <c r="CW77" s="8">
        <f ca="1">IF(ISNUMBER(SEARCH($BN77,CW$44)),MAX(CW$45:CW76)+1,0)</f>
        <v>0</v>
      </c>
      <c r="CX77" s="8">
        <f ca="1">IF(ISNUMBER(SEARCH($BN77,CX$44)),MAX(CX$45:CX76)+1,0)</f>
        <v>0</v>
      </c>
      <c r="CY77" s="8">
        <f ca="1">IF(ISNUMBER(SEARCH($BN77,CY$44)),MAX(CY$45:CY76)+1,0)</f>
        <v>0</v>
      </c>
      <c r="CZ77" s="8">
        <f ca="1">IF(ISNUMBER(SEARCH($BN77,CZ$44)),MAX(CZ$45:CZ76)+1,0)</f>
        <v>0</v>
      </c>
      <c r="DA77" s="8">
        <f ca="1">IF(ISNUMBER(SEARCH($BN77,DA$44)),MAX(DA$45:DA76)+1,0)</f>
        <v>0</v>
      </c>
      <c r="DB77" s="8">
        <f ca="1">IF(ISNUMBER(SEARCH($BN77,DB$44)),MAX(DB$45:DB76)+1,0)</f>
        <v>0</v>
      </c>
      <c r="DD77" s="8" t="s">
        <v>284</v>
      </c>
      <c r="DH77" s="13" t="s">
        <v>84</v>
      </c>
      <c r="DI77" s="15">
        <f t="shared" si="22"/>
        <v>1</v>
      </c>
      <c r="DK77" s="15">
        <f t="shared" si="33"/>
        <v>100</v>
      </c>
      <c r="DL77" s="15">
        <f t="shared" si="18"/>
        <v>38</v>
      </c>
      <c r="DM77" s="13" t="s">
        <v>84</v>
      </c>
      <c r="DN77" s="13">
        <v>16</v>
      </c>
      <c r="DO77" s="13">
        <v>6</v>
      </c>
      <c r="DP77" s="13">
        <v>2</v>
      </c>
      <c r="DQ77" s="13">
        <v>3</v>
      </c>
      <c r="DR77" s="13">
        <v>7</v>
      </c>
      <c r="DS77" s="15" t="s">
        <v>111</v>
      </c>
      <c r="DT77" s="14">
        <v>40000</v>
      </c>
      <c r="DU77" s="16" t="s">
        <v>488</v>
      </c>
      <c r="DV77" s="13" t="s">
        <v>499</v>
      </c>
      <c r="DW77" s="16"/>
      <c r="EB77" s="30">
        <f t="shared" si="34"/>
        <v>0</v>
      </c>
      <c r="ED77" s="30">
        <f t="array" ref="ED77">SUM($ES$39:$FR$39*ES77:FR77)</f>
        <v>0</v>
      </c>
      <c r="EE77" s="24">
        <f>IF(EB77=0,0,MAX($EE$41:EE76)+1)</f>
        <v>0</v>
      </c>
      <c r="EF77" s="24">
        <f t="shared" si="35"/>
        <v>37</v>
      </c>
      <c r="EG77" s="24" t="s">
        <v>254</v>
      </c>
      <c r="EH77" s="24">
        <v>1</v>
      </c>
      <c r="EI77" s="24">
        <v>5</v>
      </c>
      <c r="EJ77" s="24">
        <v>4</v>
      </c>
      <c r="EK77" s="24">
        <v>3</v>
      </c>
      <c r="EL77" s="24">
        <v>8</v>
      </c>
      <c r="EM77" s="24" t="s">
        <v>255</v>
      </c>
      <c r="EN77" s="25">
        <v>220000</v>
      </c>
      <c r="EQ77" s="30">
        <v>1</v>
      </c>
      <c r="EY77" s="24">
        <v>1</v>
      </c>
    </row>
    <row r="78" spans="49:174" ht="15" hidden="1" customHeight="1">
      <c r="BM78" s="8" t="s">
        <v>285</v>
      </c>
      <c r="BN78" s="8" t="s">
        <v>277</v>
      </c>
      <c r="BP78" s="8">
        <f ca="1">IF(ISNUMBER(SEARCH($BN78,BP$44)),MAX(BP$45:BP77)+1,0)</f>
        <v>0</v>
      </c>
      <c r="BQ78" s="8">
        <f ca="1">IF(ISNUMBER(SEARCH($BN78,BQ$44)),MAX(BQ$45:BQ77)+1,0)</f>
        <v>0</v>
      </c>
      <c r="BR78" s="8">
        <f ca="1">IF(ISNUMBER(SEARCH($BN78,BR$44)),MAX(BR$45:BR77)+1,0)</f>
        <v>0</v>
      </c>
      <c r="BS78" s="8">
        <f ca="1">IF(ISNUMBER(SEARCH($BN78,BS$44)),MAX(BS$45:BS77)+1,0)</f>
        <v>0</v>
      </c>
      <c r="BT78" s="8">
        <f ca="1">IF(ISNUMBER(SEARCH($BN78,BT$44)),MAX(BT$45:BT77)+1,0)</f>
        <v>0</v>
      </c>
      <c r="BU78" s="8">
        <f ca="1">IF(ISNUMBER(SEARCH($BN78,BU$44)),MAX(BU$45:BU77)+1,0)</f>
        <v>0</v>
      </c>
      <c r="BV78" s="8">
        <f ca="1">IF(ISNUMBER(SEARCH($BN78,BV$44)),MAX(BV$45:BV77)+1,0)</f>
        <v>0</v>
      </c>
      <c r="BW78" s="8">
        <f ca="1">IF(ISNUMBER(SEARCH($BN78,BW$44)),MAX(BW$45:BW77)+1,0)</f>
        <v>0</v>
      </c>
      <c r="BX78" s="8">
        <f ca="1">IF(ISNUMBER(SEARCH($BN78,BX$44)),MAX(BX$45:BX77)+1,0)</f>
        <v>0</v>
      </c>
      <c r="BY78" s="8">
        <f ca="1">IF(ISNUMBER(SEARCH($BN78,BY$44)),MAX(BY$45:BY77)+1,0)</f>
        <v>0</v>
      </c>
      <c r="BZ78" s="8">
        <f ca="1">IF(ISNUMBER(SEARCH($BN78,BZ$44)),MAX(BZ$45:BZ77)+1,0)</f>
        <v>0</v>
      </c>
      <c r="CA78" s="8">
        <f ca="1">IF(ISNUMBER(SEARCH($BN78,CA$44)),MAX(CA$45:CA77)+1,0)</f>
        <v>0</v>
      </c>
      <c r="CB78" s="8">
        <f ca="1">IF(ISNUMBER(SEARCH($BN78,CB$44)),MAX(CB$45:CB77)+1,0)</f>
        <v>0</v>
      </c>
      <c r="CC78" s="8">
        <f ca="1">IF(ISNUMBER(SEARCH($BN78,CC$44)),MAX(CC$45:CC77)+1,0)</f>
        <v>0</v>
      </c>
      <c r="CD78" s="8">
        <f ca="1">IF(ISNUMBER(SEARCH($BN78,CD$44)),MAX(CD$45:CD77)+1,0)</f>
        <v>0</v>
      </c>
      <c r="CE78" s="8">
        <f ca="1">IF(ISNUMBER(SEARCH($BN78,CE$44)),MAX(CE$45:CE77)+1,0)</f>
        <v>0</v>
      </c>
      <c r="CG78" s="8" t="s">
        <v>285</v>
      </c>
      <c r="CJ78" s="8" t="s">
        <v>285</v>
      </c>
      <c r="CK78" s="8" t="s">
        <v>277</v>
      </c>
      <c r="CM78" s="8">
        <f ca="1">IF(ISNUMBER(SEARCH($BN78,CM$44)),MAX(CM$45:CM77)+1,0)</f>
        <v>0</v>
      </c>
      <c r="CN78" s="8">
        <f ca="1">IF(ISNUMBER(SEARCH($BN78,CN$44)),MAX(CN$45:CN77)+1,0)</f>
        <v>0</v>
      </c>
      <c r="CO78" s="8">
        <f ca="1">IF(ISNUMBER(SEARCH($BN78,CO$44)),MAX(CO$45:CO77)+1,0)</f>
        <v>0</v>
      </c>
      <c r="CP78" s="8">
        <f ca="1">IF(ISNUMBER(SEARCH($BN78,CP$44)),MAX(CP$45:CP77)+1,0)</f>
        <v>0</v>
      </c>
      <c r="CQ78" s="8">
        <f ca="1">IF(ISNUMBER(SEARCH($BN78,CQ$44)),MAX(CQ$45:CQ77)+1,0)</f>
        <v>0</v>
      </c>
      <c r="CR78" s="8">
        <f ca="1">IF(ISNUMBER(SEARCH($BN78,CR$44)),MAX(CR$45:CR77)+1,0)</f>
        <v>0</v>
      </c>
      <c r="CS78" s="8">
        <f ca="1">IF(ISNUMBER(SEARCH($BN78,CS$44)),MAX(CS$45:CS77)+1,0)</f>
        <v>0</v>
      </c>
      <c r="CT78" s="8">
        <f ca="1">IF(ISNUMBER(SEARCH($BN78,CT$44)),MAX(CT$45:CT77)+1,0)</f>
        <v>0</v>
      </c>
      <c r="CU78" s="8">
        <f ca="1">IF(ISNUMBER(SEARCH($BN78,CU$44)),MAX(CU$45:CU77)+1,0)</f>
        <v>0</v>
      </c>
      <c r="CV78" s="8">
        <f ca="1">IF(ISNUMBER(SEARCH($BN78,CV$44)),MAX(CV$45:CV77)+1,0)</f>
        <v>0</v>
      </c>
      <c r="CW78" s="8">
        <f ca="1">IF(ISNUMBER(SEARCH($BN78,CW$44)),MAX(CW$45:CW77)+1,0)</f>
        <v>0</v>
      </c>
      <c r="CX78" s="8">
        <f ca="1">IF(ISNUMBER(SEARCH($BN78,CX$44)),MAX(CX$45:CX77)+1,0)</f>
        <v>0</v>
      </c>
      <c r="CY78" s="8">
        <f ca="1">IF(ISNUMBER(SEARCH($BN78,CY$44)),MAX(CY$45:CY77)+1,0)</f>
        <v>0</v>
      </c>
      <c r="CZ78" s="8">
        <f ca="1">IF(ISNUMBER(SEARCH($BN78,CZ$44)),MAX(CZ$45:CZ77)+1,0)</f>
        <v>0</v>
      </c>
      <c r="DA78" s="8">
        <f ca="1">IF(ISNUMBER(SEARCH($BN78,DA$44)),MAX(DA$45:DA77)+1,0)</f>
        <v>0</v>
      </c>
      <c r="DB78" s="8">
        <f ca="1">IF(ISNUMBER(SEARCH($BN78,DB$44)),MAX(DB$45:DB77)+1,0)</f>
        <v>0</v>
      </c>
      <c r="DD78" s="8" t="s">
        <v>285</v>
      </c>
      <c r="DH78" s="13" t="s">
        <v>84</v>
      </c>
      <c r="DI78" s="15">
        <f t="shared" si="22"/>
        <v>2</v>
      </c>
      <c r="DK78" s="15">
        <f t="shared" si="33"/>
        <v>100</v>
      </c>
      <c r="DL78" s="15">
        <f t="shared" si="18"/>
        <v>39</v>
      </c>
      <c r="DM78" s="13" t="s">
        <v>112</v>
      </c>
      <c r="DN78" s="13">
        <v>1</v>
      </c>
      <c r="DO78" s="13">
        <v>6</v>
      </c>
      <c r="DP78" s="13">
        <v>2</v>
      </c>
      <c r="DQ78" s="13">
        <v>3</v>
      </c>
      <c r="DR78" s="13">
        <v>7</v>
      </c>
      <c r="DS78" s="15" t="s">
        <v>113</v>
      </c>
      <c r="DT78" s="14">
        <v>40000</v>
      </c>
      <c r="DU78" s="16" t="s">
        <v>488</v>
      </c>
      <c r="DV78" s="13" t="s">
        <v>499</v>
      </c>
      <c r="DW78" s="16"/>
      <c r="EB78" s="30">
        <f t="shared" si="34"/>
        <v>0</v>
      </c>
      <c r="ED78" s="30">
        <f t="array" ref="ED78">SUM($ES$39:$FR$39*ES78:FR78)</f>
        <v>0</v>
      </c>
      <c r="EE78" s="24">
        <f>IF(EB78=0,0,MAX($EE$41:EE77)+1)</f>
        <v>0</v>
      </c>
      <c r="EF78" s="24">
        <f t="shared" si="35"/>
        <v>38</v>
      </c>
      <c r="EG78" s="27" t="s">
        <v>304</v>
      </c>
      <c r="EH78" s="24">
        <v>1</v>
      </c>
      <c r="EI78" s="24">
        <v>6</v>
      </c>
      <c r="EJ78" s="24">
        <v>2</v>
      </c>
      <c r="EK78" s="24">
        <v>4</v>
      </c>
      <c r="EL78" s="24">
        <v>7</v>
      </c>
      <c r="EM78" s="24" t="s">
        <v>305</v>
      </c>
      <c r="EN78" s="25">
        <v>0</v>
      </c>
      <c r="EQ78" s="30">
        <v>0</v>
      </c>
      <c r="ET78" s="30"/>
      <c r="EU78" s="24">
        <v>1</v>
      </c>
      <c r="FJ78" s="24">
        <v>1</v>
      </c>
      <c r="FK78" s="24">
        <v>1</v>
      </c>
    </row>
    <row r="79" spans="49:174" ht="15" hidden="1" customHeight="1">
      <c r="BM79" s="8" t="s">
        <v>286</v>
      </c>
      <c r="BN79" s="8" t="s">
        <v>277</v>
      </c>
      <c r="BP79" s="8">
        <f ca="1">IF(ISNUMBER(SEARCH($BN79,BP$44)),MAX(BP$45:BP78)+1,0)</f>
        <v>0</v>
      </c>
      <c r="BQ79" s="8">
        <f ca="1">IF(ISNUMBER(SEARCH($BN79,BQ$44)),MAX(BQ$45:BQ78)+1,0)</f>
        <v>0</v>
      </c>
      <c r="BR79" s="8">
        <f ca="1">IF(ISNUMBER(SEARCH($BN79,BR$44)),MAX(BR$45:BR78)+1,0)</f>
        <v>0</v>
      </c>
      <c r="BS79" s="8">
        <f ca="1">IF(ISNUMBER(SEARCH($BN79,BS$44)),MAX(BS$45:BS78)+1,0)</f>
        <v>0</v>
      </c>
      <c r="BT79" s="8">
        <f ca="1">IF(ISNUMBER(SEARCH($BN79,BT$44)),MAX(BT$45:BT78)+1,0)</f>
        <v>0</v>
      </c>
      <c r="BU79" s="8">
        <f ca="1">IF(ISNUMBER(SEARCH($BN79,BU$44)),MAX(BU$45:BU78)+1,0)</f>
        <v>0</v>
      </c>
      <c r="BV79" s="8">
        <f ca="1">IF(ISNUMBER(SEARCH($BN79,BV$44)),MAX(BV$45:BV78)+1,0)</f>
        <v>0</v>
      </c>
      <c r="BW79" s="8">
        <f ca="1">IF(ISNUMBER(SEARCH($BN79,BW$44)),MAX(BW$45:BW78)+1,0)</f>
        <v>0</v>
      </c>
      <c r="BX79" s="8">
        <f ca="1">IF(ISNUMBER(SEARCH($BN79,BX$44)),MAX(BX$45:BX78)+1,0)</f>
        <v>0</v>
      </c>
      <c r="BY79" s="8">
        <f ca="1">IF(ISNUMBER(SEARCH($BN79,BY$44)),MAX(BY$45:BY78)+1,0)</f>
        <v>0</v>
      </c>
      <c r="BZ79" s="8">
        <f ca="1">IF(ISNUMBER(SEARCH($BN79,BZ$44)),MAX(BZ$45:BZ78)+1,0)</f>
        <v>0</v>
      </c>
      <c r="CA79" s="8">
        <f ca="1">IF(ISNUMBER(SEARCH($BN79,CA$44)),MAX(CA$45:CA78)+1,0)</f>
        <v>0</v>
      </c>
      <c r="CB79" s="8">
        <f ca="1">IF(ISNUMBER(SEARCH($BN79,CB$44)),MAX(CB$45:CB78)+1,0)</f>
        <v>0</v>
      </c>
      <c r="CC79" s="8">
        <f ca="1">IF(ISNUMBER(SEARCH($BN79,CC$44)),MAX(CC$45:CC78)+1,0)</f>
        <v>0</v>
      </c>
      <c r="CD79" s="8">
        <f ca="1">IF(ISNUMBER(SEARCH($BN79,CD$44)),MAX(CD$45:CD78)+1,0)</f>
        <v>0</v>
      </c>
      <c r="CE79" s="8">
        <f ca="1">IF(ISNUMBER(SEARCH($BN79,CE$44)),MAX(CE$45:CE78)+1,0)</f>
        <v>0</v>
      </c>
      <c r="CG79" s="8" t="s">
        <v>286</v>
      </c>
      <c r="CJ79" s="8" t="s">
        <v>286</v>
      </c>
      <c r="CK79" s="8" t="s">
        <v>277</v>
      </c>
      <c r="CM79" s="8">
        <f ca="1">IF(ISNUMBER(SEARCH($BN79,CM$44)),MAX(CM$45:CM78)+1,0)</f>
        <v>0</v>
      </c>
      <c r="CN79" s="8">
        <f ca="1">IF(ISNUMBER(SEARCH($BN79,CN$44)),MAX(CN$45:CN78)+1,0)</f>
        <v>0</v>
      </c>
      <c r="CO79" s="8">
        <f ca="1">IF(ISNUMBER(SEARCH($BN79,CO$44)),MAX(CO$45:CO78)+1,0)</f>
        <v>0</v>
      </c>
      <c r="CP79" s="8">
        <f ca="1">IF(ISNUMBER(SEARCH($BN79,CP$44)),MAX(CP$45:CP78)+1,0)</f>
        <v>0</v>
      </c>
      <c r="CQ79" s="8">
        <f ca="1">IF(ISNUMBER(SEARCH($BN79,CQ$44)),MAX(CQ$45:CQ78)+1,0)</f>
        <v>0</v>
      </c>
      <c r="CR79" s="8">
        <f ca="1">IF(ISNUMBER(SEARCH($BN79,CR$44)),MAX(CR$45:CR78)+1,0)</f>
        <v>0</v>
      </c>
      <c r="CS79" s="8">
        <f ca="1">IF(ISNUMBER(SEARCH($BN79,CS$44)),MAX(CS$45:CS78)+1,0)</f>
        <v>0</v>
      </c>
      <c r="CT79" s="8">
        <f ca="1">IF(ISNUMBER(SEARCH($BN79,CT$44)),MAX(CT$45:CT78)+1,0)</f>
        <v>0</v>
      </c>
      <c r="CU79" s="8">
        <f ca="1">IF(ISNUMBER(SEARCH($BN79,CU$44)),MAX(CU$45:CU78)+1,0)</f>
        <v>0</v>
      </c>
      <c r="CV79" s="8">
        <f ca="1">IF(ISNUMBER(SEARCH($BN79,CV$44)),MAX(CV$45:CV78)+1,0)</f>
        <v>0</v>
      </c>
      <c r="CW79" s="8">
        <f ca="1">IF(ISNUMBER(SEARCH($BN79,CW$44)),MAX(CW$45:CW78)+1,0)</f>
        <v>0</v>
      </c>
      <c r="CX79" s="8">
        <f ca="1">IF(ISNUMBER(SEARCH($BN79,CX$44)),MAX(CX$45:CX78)+1,0)</f>
        <v>0</v>
      </c>
      <c r="CY79" s="8">
        <f ca="1">IF(ISNUMBER(SEARCH($BN79,CY$44)),MAX(CY$45:CY78)+1,0)</f>
        <v>0</v>
      </c>
      <c r="CZ79" s="8">
        <f ca="1">IF(ISNUMBER(SEARCH($BN79,CZ$44)),MAX(CZ$45:CZ78)+1,0)</f>
        <v>0</v>
      </c>
      <c r="DA79" s="8">
        <f ca="1">IF(ISNUMBER(SEARCH($BN79,DA$44)),MAX(DA$45:DA78)+1,0)</f>
        <v>0</v>
      </c>
      <c r="DB79" s="8">
        <f ca="1">IF(ISNUMBER(SEARCH($BN79,DB$44)),MAX(DB$45:DB78)+1,0)</f>
        <v>0</v>
      </c>
      <c r="DD79" s="8" t="s">
        <v>286</v>
      </c>
      <c r="DH79" s="13" t="s">
        <v>84</v>
      </c>
      <c r="DI79" s="15">
        <f t="shared" si="22"/>
        <v>3</v>
      </c>
      <c r="DK79" s="15">
        <f t="shared" si="33"/>
        <v>100</v>
      </c>
      <c r="DL79" s="15">
        <f t="shared" si="18"/>
        <v>40</v>
      </c>
      <c r="DM79" s="15" t="s">
        <v>114</v>
      </c>
      <c r="DN79" s="13">
        <v>1</v>
      </c>
      <c r="DO79" s="13">
        <v>6</v>
      </c>
      <c r="DP79" s="13">
        <v>2</v>
      </c>
      <c r="DQ79" s="13">
        <v>3</v>
      </c>
      <c r="DR79" s="13">
        <v>7</v>
      </c>
      <c r="DS79" s="15" t="s">
        <v>115</v>
      </c>
      <c r="DT79" s="14">
        <v>40000</v>
      </c>
      <c r="DU79" s="16" t="s">
        <v>488</v>
      </c>
      <c r="DV79" s="13" t="s">
        <v>499</v>
      </c>
      <c r="DW79" s="16"/>
      <c r="EB79" s="30">
        <f t="shared" si="34"/>
        <v>0</v>
      </c>
      <c r="ED79" s="30">
        <f t="array" ref="ED79">SUM($ES$39:$FR$39*ES79:FR79)</f>
        <v>0</v>
      </c>
      <c r="EE79" s="24">
        <f>IF(EB79=0,0,MAX($EE$41:EE78)+1)</f>
        <v>0</v>
      </c>
      <c r="EF79" s="24">
        <f t="shared" si="35"/>
        <v>39</v>
      </c>
      <c r="EG79" s="27" t="s">
        <v>424</v>
      </c>
      <c r="EH79" s="24">
        <v>1</v>
      </c>
      <c r="EI79" s="27">
        <v>5</v>
      </c>
      <c r="EJ79" s="27">
        <v>3</v>
      </c>
      <c r="EK79" s="27">
        <v>4</v>
      </c>
      <c r="EL79" s="27">
        <v>9</v>
      </c>
      <c r="EM79" s="27" t="s">
        <v>425</v>
      </c>
      <c r="EN79" s="28">
        <v>210000</v>
      </c>
      <c r="EQ79" s="30">
        <v>1</v>
      </c>
      <c r="EU79" s="27">
        <v>1</v>
      </c>
      <c r="FJ79" s="27">
        <v>1</v>
      </c>
    </row>
    <row r="80" spans="49:174" ht="15" hidden="1" customHeight="1">
      <c r="BM80" s="8" t="s">
        <v>287</v>
      </c>
      <c r="BN80" s="8" t="s">
        <v>288</v>
      </c>
      <c r="BP80" s="8">
        <f ca="1">IF(ISNUMBER(SEARCH($BN80,BP$44)),MAX(BP$45:BP79)+1,0)</f>
        <v>0</v>
      </c>
      <c r="BQ80" s="8">
        <f ca="1">IF(ISNUMBER(SEARCH($BN80,BQ$44)),MAX(BQ$45:BQ79)+1,0)</f>
        <v>0</v>
      </c>
      <c r="BR80" s="8">
        <f ca="1">IF(ISNUMBER(SEARCH($BN80,BR$44)),MAX(BR$45:BR79)+1,0)</f>
        <v>0</v>
      </c>
      <c r="BS80" s="8">
        <f ca="1">IF(ISNUMBER(SEARCH($BN80,BS$44)),MAX(BS$45:BS79)+1,0)</f>
        <v>0</v>
      </c>
      <c r="BT80" s="8">
        <f ca="1">IF(ISNUMBER(SEARCH($BN80,BT$44)),MAX(BT$45:BT79)+1,0)</f>
        <v>0</v>
      </c>
      <c r="BU80" s="8">
        <f ca="1">IF(ISNUMBER(SEARCH($BN80,BU$44)),MAX(BU$45:BU79)+1,0)</f>
        <v>0</v>
      </c>
      <c r="BV80" s="8">
        <f ca="1">IF(ISNUMBER(SEARCH($BN80,BV$44)),MAX(BV$45:BV79)+1,0)</f>
        <v>0</v>
      </c>
      <c r="BW80" s="8">
        <f ca="1">IF(ISNUMBER(SEARCH($BN80,BW$44)),MAX(BW$45:BW79)+1,0)</f>
        <v>0</v>
      </c>
      <c r="BX80" s="8">
        <f ca="1">IF(ISNUMBER(SEARCH($BN80,BX$44)),MAX(BX$45:BX79)+1,0)</f>
        <v>0</v>
      </c>
      <c r="BY80" s="8">
        <f ca="1">IF(ISNUMBER(SEARCH($BN80,BY$44)),MAX(BY$45:BY79)+1,0)</f>
        <v>0</v>
      </c>
      <c r="BZ80" s="8">
        <f ca="1">IF(ISNUMBER(SEARCH($BN80,BZ$44)),MAX(BZ$45:BZ79)+1,0)</f>
        <v>0</v>
      </c>
      <c r="CA80" s="8">
        <f ca="1">IF(ISNUMBER(SEARCH($BN80,CA$44)),MAX(CA$45:CA79)+1,0)</f>
        <v>0</v>
      </c>
      <c r="CB80" s="8">
        <f ca="1">IF(ISNUMBER(SEARCH($BN80,CB$44)),MAX(CB$45:CB79)+1,0)</f>
        <v>0</v>
      </c>
      <c r="CC80" s="8">
        <f ca="1">IF(ISNUMBER(SEARCH($BN80,CC$44)),MAX(CC$45:CC79)+1,0)</f>
        <v>0</v>
      </c>
      <c r="CD80" s="8">
        <f ca="1">IF(ISNUMBER(SEARCH($BN80,CD$44)),MAX(CD$45:CD79)+1,0)</f>
        <v>0</v>
      </c>
      <c r="CE80" s="8">
        <f ca="1">IF(ISNUMBER(SEARCH($BN80,CE$44)),MAX(CE$45:CE79)+1,0)</f>
        <v>0</v>
      </c>
      <c r="CG80" s="8" t="s">
        <v>287</v>
      </c>
      <c r="CJ80" s="8" t="s">
        <v>287</v>
      </c>
      <c r="CK80" s="8" t="s">
        <v>288</v>
      </c>
      <c r="CM80" s="8">
        <f ca="1">IF(ISNUMBER(SEARCH($BN80,CM$44)),MAX(CM$45:CM79)+1,0)</f>
        <v>0</v>
      </c>
      <c r="CN80" s="8">
        <f ca="1">IF(ISNUMBER(SEARCH($BN80,CN$44)),MAX(CN$45:CN79)+1,0)</f>
        <v>0</v>
      </c>
      <c r="CO80" s="8">
        <f ca="1">IF(ISNUMBER(SEARCH($BN80,CO$44)),MAX(CO$45:CO79)+1,0)</f>
        <v>0</v>
      </c>
      <c r="CP80" s="8">
        <f ca="1">IF(ISNUMBER(SEARCH($BN80,CP$44)),MAX(CP$45:CP79)+1,0)</f>
        <v>0</v>
      </c>
      <c r="CQ80" s="8">
        <f ca="1">IF(ISNUMBER(SEARCH($BN80,CQ$44)),MAX(CQ$45:CQ79)+1,0)</f>
        <v>0</v>
      </c>
      <c r="CR80" s="8">
        <f ca="1">IF(ISNUMBER(SEARCH($BN80,CR$44)),MAX(CR$45:CR79)+1,0)</f>
        <v>0</v>
      </c>
      <c r="CS80" s="8">
        <f ca="1">IF(ISNUMBER(SEARCH($BN80,CS$44)),MAX(CS$45:CS79)+1,0)</f>
        <v>0</v>
      </c>
      <c r="CT80" s="8">
        <f ca="1">IF(ISNUMBER(SEARCH($BN80,CT$44)),MAX(CT$45:CT79)+1,0)</f>
        <v>0</v>
      </c>
      <c r="CU80" s="8">
        <f ca="1">IF(ISNUMBER(SEARCH($BN80,CU$44)),MAX(CU$45:CU79)+1,0)</f>
        <v>0</v>
      </c>
      <c r="CV80" s="8">
        <f ca="1">IF(ISNUMBER(SEARCH($BN80,CV$44)),MAX(CV$45:CV79)+1,0)</f>
        <v>0</v>
      </c>
      <c r="CW80" s="8">
        <f ca="1">IF(ISNUMBER(SEARCH($BN80,CW$44)),MAX(CW$45:CW79)+1,0)</f>
        <v>0</v>
      </c>
      <c r="CX80" s="8">
        <f ca="1">IF(ISNUMBER(SEARCH($BN80,CX$44)),MAX(CX$45:CX79)+1,0)</f>
        <v>0</v>
      </c>
      <c r="CY80" s="8">
        <f ca="1">IF(ISNUMBER(SEARCH($BN80,CY$44)),MAX(CY$45:CY79)+1,0)</f>
        <v>0</v>
      </c>
      <c r="CZ80" s="8">
        <f ca="1">IF(ISNUMBER(SEARCH($BN80,CZ$44)),MAX(CZ$45:CZ79)+1,0)</f>
        <v>0</v>
      </c>
      <c r="DA80" s="8">
        <f ca="1">IF(ISNUMBER(SEARCH($BN80,DA$44)),MAX(DA$45:DA79)+1,0)</f>
        <v>0</v>
      </c>
      <c r="DB80" s="8">
        <f ca="1">IF(ISNUMBER(SEARCH($BN80,DB$44)),MAX(DB$45:DB79)+1,0)</f>
        <v>0</v>
      </c>
      <c r="DD80" s="8" t="s">
        <v>287</v>
      </c>
      <c r="DH80" s="13" t="s">
        <v>84</v>
      </c>
      <c r="DI80" s="15">
        <f t="shared" si="22"/>
        <v>4</v>
      </c>
      <c r="DK80" s="15">
        <f t="shared" si="33"/>
        <v>100</v>
      </c>
      <c r="DL80" s="15">
        <f t="shared" si="18"/>
        <v>41</v>
      </c>
      <c r="DM80" s="13" t="s">
        <v>116</v>
      </c>
      <c r="DN80" s="13">
        <v>1</v>
      </c>
      <c r="DO80" s="13">
        <v>3</v>
      </c>
      <c r="DP80" s="13">
        <v>7</v>
      </c>
      <c r="DQ80" s="13">
        <v>3</v>
      </c>
      <c r="DR80" s="13">
        <v>7</v>
      </c>
      <c r="DS80" s="15" t="s">
        <v>117</v>
      </c>
      <c r="DT80" s="14">
        <v>70000</v>
      </c>
      <c r="DU80" s="16" t="s">
        <v>483</v>
      </c>
      <c r="DV80" s="13" t="s">
        <v>496</v>
      </c>
      <c r="DW80" s="16"/>
      <c r="EB80" s="30">
        <f t="shared" si="34"/>
        <v>0</v>
      </c>
      <c r="ED80" s="30">
        <f t="array" ref="ED80">SUM($ES$39:$FR$39*ES80:FR80)</f>
        <v>0</v>
      </c>
      <c r="EE80" s="24">
        <f>IF(EB80=0,0,MAX($EE$41:EE79)+1)</f>
        <v>0</v>
      </c>
      <c r="EF80" s="24">
        <f t="shared" si="35"/>
        <v>40</v>
      </c>
      <c r="EG80" s="24" t="s">
        <v>306</v>
      </c>
      <c r="EH80" s="24">
        <v>1</v>
      </c>
      <c r="EI80" s="24">
        <v>6</v>
      </c>
      <c r="EJ80" s="24">
        <v>3</v>
      </c>
      <c r="EK80" s="24">
        <v>2</v>
      </c>
      <c r="EL80" s="24">
        <v>7</v>
      </c>
      <c r="EM80" s="24" t="s">
        <v>307</v>
      </c>
      <c r="EN80" s="25">
        <v>120000</v>
      </c>
      <c r="EQ80" s="30">
        <v>0</v>
      </c>
      <c r="FE80" s="24">
        <v>1</v>
      </c>
      <c r="FH80" s="24">
        <v>1</v>
      </c>
      <c r="FO80" s="24">
        <v>1</v>
      </c>
    </row>
    <row r="81" spans="65:174" ht="15" hidden="1" customHeight="1">
      <c r="BM81" s="8" t="s">
        <v>289</v>
      </c>
      <c r="BN81" s="8" t="s">
        <v>288</v>
      </c>
      <c r="BP81" s="8">
        <f ca="1">IF(ISNUMBER(SEARCH($BN81,BP$44)),MAX(BP$45:BP80)+1,0)</f>
        <v>0</v>
      </c>
      <c r="BQ81" s="8">
        <f ca="1">IF(ISNUMBER(SEARCH($BN81,BQ$44)),MAX(BQ$45:BQ80)+1,0)</f>
        <v>0</v>
      </c>
      <c r="BR81" s="8">
        <f ca="1">IF(ISNUMBER(SEARCH($BN81,BR$44)),MAX(BR$45:BR80)+1,0)</f>
        <v>0</v>
      </c>
      <c r="BS81" s="8">
        <f ca="1">IF(ISNUMBER(SEARCH($BN81,BS$44)),MAX(BS$45:BS80)+1,0)</f>
        <v>0</v>
      </c>
      <c r="BT81" s="8">
        <f ca="1">IF(ISNUMBER(SEARCH($BN81,BT$44)),MAX(BT$45:BT80)+1,0)</f>
        <v>0</v>
      </c>
      <c r="BU81" s="8">
        <f ca="1">IF(ISNUMBER(SEARCH($BN81,BU$44)),MAX(BU$45:BU80)+1,0)</f>
        <v>0</v>
      </c>
      <c r="BV81" s="8">
        <f ca="1">IF(ISNUMBER(SEARCH($BN81,BV$44)),MAX(BV$45:BV80)+1,0)</f>
        <v>0</v>
      </c>
      <c r="BW81" s="8">
        <f ca="1">IF(ISNUMBER(SEARCH($BN81,BW$44)),MAX(BW$45:BW80)+1,0)</f>
        <v>0</v>
      </c>
      <c r="BX81" s="8">
        <f ca="1">IF(ISNUMBER(SEARCH($BN81,BX$44)),MAX(BX$45:BX80)+1,0)</f>
        <v>0</v>
      </c>
      <c r="BY81" s="8">
        <f ca="1">IF(ISNUMBER(SEARCH($BN81,BY$44)),MAX(BY$45:BY80)+1,0)</f>
        <v>0</v>
      </c>
      <c r="BZ81" s="8">
        <f ca="1">IF(ISNUMBER(SEARCH($BN81,BZ$44)),MAX(BZ$45:BZ80)+1,0)</f>
        <v>0</v>
      </c>
      <c r="CA81" s="8">
        <f ca="1">IF(ISNUMBER(SEARCH($BN81,CA$44)),MAX(CA$45:CA80)+1,0)</f>
        <v>0</v>
      </c>
      <c r="CB81" s="8">
        <f ca="1">IF(ISNUMBER(SEARCH($BN81,CB$44)),MAX(CB$45:CB80)+1,0)</f>
        <v>0</v>
      </c>
      <c r="CC81" s="8">
        <f ca="1">IF(ISNUMBER(SEARCH($BN81,CC$44)),MAX(CC$45:CC80)+1,0)</f>
        <v>0</v>
      </c>
      <c r="CD81" s="8">
        <f ca="1">IF(ISNUMBER(SEARCH($BN81,CD$44)),MAX(CD$45:CD80)+1,0)</f>
        <v>0</v>
      </c>
      <c r="CE81" s="8">
        <f ca="1">IF(ISNUMBER(SEARCH($BN81,CE$44)),MAX(CE$45:CE80)+1,0)</f>
        <v>0</v>
      </c>
      <c r="CG81" s="8" t="s">
        <v>289</v>
      </c>
      <c r="CJ81" s="8" t="s">
        <v>289</v>
      </c>
      <c r="CK81" s="8" t="s">
        <v>288</v>
      </c>
      <c r="CM81" s="8">
        <f ca="1">IF(ISNUMBER(SEARCH($BN81,CM$44)),MAX(CM$45:CM80)+1,0)</f>
        <v>0</v>
      </c>
      <c r="CN81" s="8">
        <f ca="1">IF(ISNUMBER(SEARCH($BN81,CN$44)),MAX(CN$45:CN80)+1,0)</f>
        <v>0</v>
      </c>
      <c r="CO81" s="8">
        <f ca="1">IF(ISNUMBER(SEARCH($BN81,CO$44)),MAX(CO$45:CO80)+1,0)</f>
        <v>0</v>
      </c>
      <c r="CP81" s="8">
        <f ca="1">IF(ISNUMBER(SEARCH($BN81,CP$44)),MAX(CP$45:CP80)+1,0)</f>
        <v>0</v>
      </c>
      <c r="CQ81" s="8">
        <f ca="1">IF(ISNUMBER(SEARCH($BN81,CQ$44)),MAX(CQ$45:CQ80)+1,0)</f>
        <v>0</v>
      </c>
      <c r="CR81" s="8">
        <f ca="1">IF(ISNUMBER(SEARCH($BN81,CR$44)),MAX(CR$45:CR80)+1,0)</f>
        <v>0</v>
      </c>
      <c r="CS81" s="8">
        <f ca="1">IF(ISNUMBER(SEARCH($BN81,CS$44)),MAX(CS$45:CS80)+1,0)</f>
        <v>0</v>
      </c>
      <c r="CT81" s="8">
        <f ca="1">IF(ISNUMBER(SEARCH($BN81,CT$44)),MAX(CT$45:CT80)+1,0)</f>
        <v>0</v>
      </c>
      <c r="CU81" s="8">
        <f ca="1">IF(ISNUMBER(SEARCH($BN81,CU$44)),MAX(CU$45:CU80)+1,0)</f>
        <v>0</v>
      </c>
      <c r="CV81" s="8">
        <f ca="1">IF(ISNUMBER(SEARCH($BN81,CV$44)),MAX(CV$45:CV80)+1,0)</f>
        <v>0</v>
      </c>
      <c r="CW81" s="8">
        <f ca="1">IF(ISNUMBER(SEARCH($BN81,CW$44)),MAX(CW$45:CW80)+1,0)</f>
        <v>0</v>
      </c>
      <c r="CX81" s="8">
        <f ca="1">IF(ISNUMBER(SEARCH($BN81,CX$44)),MAX(CX$45:CX80)+1,0)</f>
        <v>0</v>
      </c>
      <c r="CY81" s="8">
        <f ca="1">IF(ISNUMBER(SEARCH($BN81,CY$44)),MAX(CY$45:CY80)+1,0)</f>
        <v>0</v>
      </c>
      <c r="CZ81" s="8">
        <f ca="1">IF(ISNUMBER(SEARCH($BN81,CZ$44)),MAX(CZ$45:CZ80)+1,0)</f>
        <v>0</v>
      </c>
      <c r="DA81" s="8">
        <f ca="1">IF(ISNUMBER(SEARCH($BN81,DA$44)),MAX(DA$45:DA80)+1,0)</f>
        <v>0</v>
      </c>
      <c r="DB81" s="8">
        <f ca="1">IF(ISNUMBER(SEARCH($BN81,DB$44)),MAX(DB$45:DB80)+1,0)</f>
        <v>0</v>
      </c>
      <c r="DD81" s="8" t="s">
        <v>289</v>
      </c>
      <c r="DH81" s="13" t="s">
        <v>84</v>
      </c>
      <c r="DI81" s="15">
        <f t="shared" si="22"/>
        <v>5</v>
      </c>
      <c r="DK81" s="15">
        <f t="shared" si="33"/>
        <v>100</v>
      </c>
      <c r="DL81" s="15">
        <f t="shared" si="18"/>
        <v>42</v>
      </c>
      <c r="DM81" s="13" t="s">
        <v>118</v>
      </c>
      <c r="DN81" s="13">
        <v>1</v>
      </c>
      <c r="DO81" s="13">
        <v>7</v>
      </c>
      <c r="DP81" s="13">
        <v>2</v>
      </c>
      <c r="DQ81" s="13">
        <v>3</v>
      </c>
      <c r="DR81" s="13">
        <v>7</v>
      </c>
      <c r="DS81" s="15" t="s">
        <v>119</v>
      </c>
      <c r="DT81" s="14">
        <v>70000</v>
      </c>
      <c r="DU81" s="16" t="s">
        <v>488</v>
      </c>
      <c r="DV81" s="13" t="s">
        <v>499</v>
      </c>
      <c r="DW81" s="16"/>
      <c r="EB81" s="30">
        <f t="shared" si="34"/>
        <v>0</v>
      </c>
      <c r="ED81" s="30">
        <f t="array" ref="ED81">SUM($ES$39:$FR$39*ES81:FR81)</f>
        <v>0</v>
      </c>
      <c r="EE81" s="24">
        <f>IF(EB81=0,0,MAX($EE$41:EE80)+1)</f>
        <v>0</v>
      </c>
      <c r="EF81" s="24">
        <f t="shared" si="35"/>
        <v>41</v>
      </c>
      <c r="EG81" s="24" t="s">
        <v>308</v>
      </c>
      <c r="EH81" s="24">
        <v>1</v>
      </c>
      <c r="EI81" s="24">
        <v>9</v>
      </c>
      <c r="EJ81" s="24">
        <v>3</v>
      </c>
      <c r="EK81" s="24">
        <v>4</v>
      </c>
      <c r="EL81" s="24">
        <v>7</v>
      </c>
      <c r="EM81" s="24" t="s">
        <v>309</v>
      </c>
      <c r="EN81" s="25">
        <v>200000</v>
      </c>
      <c r="EQ81" s="30">
        <v>1</v>
      </c>
      <c r="FM81" s="24">
        <v>1</v>
      </c>
    </row>
    <row r="82" spans="65:174" ht="15" hidden="1" customHeight="1">
      <c r="BM82" s="9" t="s">
        <v>290</v>
      </c>
      <c r="BN82" s="8" t="s">
        <v>288</v>
      </c>
      <c r="BP82" s="8">
        <f ca="1">IF(ISNUMBER(SEARCH($BN82,BP$44)),MAX(BP$45:BP81)+1,0)</f>
        <v>0</v>
      </c>
      <c r="BQ82" s="8">
        <f ca="1">IF(ISNUMBER(SEARCH($BN82,BQ$44)),MAX(BQ$45:BQ81)+1,0)</f>
        <v>0</v>
      </c>
      <c r="BR82" s="8">
        <f ca="1">IF(ISNUMBER(SEARCH($BN82,BR$44)),MAX(BR$45:BR81)+1,0)</f>
        <v>0</v>
      </c>
      <c r="BS82" s="8">
        <f ca="1">IF(ISNUMBER(SEARCH($BN82,BS$44)),MAX(BS$45:BS81)+1,0)</f>
        <v>0</v>
      </c>
      <c r="BT82" s="8">
        <f ca="1">IF(ISNUMBER(SEARCH($BN82,BT$44)),MAX(BT$45:BT81)+1,0)</f>
        <v>0</v>
      </c>
      <c r="BU82" s="8">
        <f ca="1">IF(ISNUMBER(SEARCH($BN82,BU$44)),MAX(BU$45:BU81)+1,0)</f>
        <v>0</v>
      </c>
      <c r="BV82" s="8">
        <f ca="1">IF(ISNUMBER(SEARCH($BN82,BV$44)),MAX(BV$45:BV81)+1,0)</f>
        <v>0</v>
      </c>
      <c r="BW82" s="8">
        <f ca="1">IF(ISNUMBER(SEARCH($BN82,BW$44)),MAX(BW$45:BW81)+1,0)</f>
        <v>0</v>
      </c>
      <c r="BX82" s="8">
        <f ca="1">IF(ISNUMBER(SEARCH($BN82,BX$44)),MAX(BX$45:BX81)+1,0)</f>
        <v>0</v>
      </c>
      <c r="BY82" s="8">
        <f ca="1">IF(ISNUMBER(SEARCH($BN82,BY$44)),MAX(BY$45:BY81)+1,0)</f>
        <v>0</v>
      </c>
      <c r="BZ82" s="8">
        <f ca="1">IF(ISNUMBER(SEARCH($BN82,BZ$44)),MAX(BZ$45:BZ81)+1,0)</f>
        <v>0</v>
      </c>
      <c r="CA82" s="8">
        <f ca="1">IF(ISNUMBER(SEARCH($BN82,CA$44)),MAX(CA$45:CA81)+1,0)</f>
        <v>0</v>
      </c>
      <c r="CB82" s="8">
        <f ca="1">IF(ISNUMBER(SEARCH($BN82,CB$44)),MAX(CB$45:CB81)+1,0)</f>
        <v>0</v>
      </c>
      <c r="CC82" s="8">
        <f ca="1">IF(ISNUMBER(SEARCH($BN82,CC$44)),MAX(CC$45:CC81)+1,0)</f>
        <v>0</v>
      </c>
      <c r="CD82" s="8">
        <f ca="1">IF(ISNUMBER(SEARCH($BN82,CD$44)),MAX(CD$45:CD81)+1,0)</f>
        <v>0</v>
      </c>
      <c r="CE82" s="8">
        <f ca="1">IF(ISNUMBER(SEARCH($BN82,CE$44)),MAX(CE$45:CE81)+1,0)</f>
        <v>0</v>
      </c>
      <c r="CG82" s="9" t="s">
        <v>290</v>
      </c>
      <c r="CJ82" s="9" t="s">
        <v>290</v>
      </c>
      <c r="CK82" s="8" t="s">
        <v>288</v>
      </c>
      <c r="CM82" s="8">
        <f ca="1">IF(ISNUMBER(SEARCH($BN82,CM$44)),MAX(CM$45:CM81)+1,0)</f>
        <v>0</v>
      </c>
      <c r="CN82" s="8">
        <f ca="1">IF(ISNUMBER(SEARCH($BN82,CN$44)),MAX(CN$45:CN81)+1,0)</f>
        <v>0</v>
      </c>
      <c r="CO82" s="8">
        <f ca="1">IF(ISNUMBER(SEARCH($BN82,CO$44)),MAX(CO$45:CO81)+1,0)</f>
        <v>0</v>
      </c>
      <c r="CP82" s="8">
        <f ca="1">IF(ISNUMBER(SEARCH($BN82,CP$44)),MAX(CP$45:CP81)+1,0)</f>
        <v>0</v>
      </c>
      <c r="CQ82" s="8">
        <f ca="1">IF(ISNUMBER(SEARCH($BN82,CQ$44)),MAX(CQ$45:CQ81)+1,0)</f>
        <v>0</v>
      </c>
      <c r="CR82" s="8">
        <f ca="1">IF(ISNUMBER(SEARCH($BN82,CR$44)),MAX(CR$45:CR81)+1,0)</f>
        <v>0</v>
      </c>
      <c r="CS82" s="8">
        <f ca="1">IF(ISNUMBER(SEARCH($BN82,CS$44)),MAX(CS$45:CS81)+1,0)</f>
        <v>0</v>
      </c>
      <c r="CT82" s="8">
        <f ca="1">IF(ISNUMBER(SEARCH($BN82,CT$44)),MAX(CT$45:CT81)+1,0)</f>
        <v>0</v>
      </c>
      <c r="CU82" s="8">
        <f ca="1">IF(ISNUMBER(SEARCH($BN82,CU$44)),MAX(CU$45:CU81)+1,0)</f>
        <v>0</v>
      </c>
      <c r="CV82" s="8">
        <f ca="1">IF(ISNUMBER(SEARCH($BN82,CV$44)),MAX(CV$45:CV81)+1,0)</f>
        <v>0</v>
      </c>
      <c r="CW82" s="8">
        <f ca="1">IF(ISNUMBER(SEARCH($BN82,CW$44)),MAX(CW$45:CW81)+1,0)</f>
        <v>0</v>
      </c>
      <c r="CX82" s="8">
        <f ca="1">IF(ISNUMBER(SEARCH($BN82,CX$44)),MAX(CX$45:CX81)+1,0)</f>
        <v>0</v>
      </c>
      <c r="CY82" s="8">
        <f ca="1">IF(ISNUMBER(SEARCH($BN82,CY$44)),MAX(CY$45:CY81)+1,0)</f>
        <v>0</v>
      </c>
      <c r="CZ82" s="8">
        <f ca="1">IF(ISNUMBER(SEARCH($BN82,CZ$44)),MAX(CZ$45:CZ81)+1,0)</f>
        <v>0</v>
      </c>
      <c r="DA82" s="8">
        <f ca="1">IF(ISNUMBER(SEARCH($BN82,DA$44)),MAX(DA$45:DA81)+1,0)</f>
        <v>0</v>
      </c>
      <c r="DB82" s="8">
        <f ca="1">IF(ISNUMBER(SEARCH($BN82,DB$44)),MAX(DB$45:DB81)+1,0)</f>
        <v>0</v>
      </c>
      <c r="DD82" s="9" t="s">
        <v>290</v>
      </c>
      <c r="DH82" s="13" t="s">
        <v>84</v>
      </c>
      <c r="DI82" s="15">
        <f t="shared" si="22"/>
        <v>6</v>
      </c>
      <c r="DK82" s="15">
        <f t="shared" si="33"/>
        <v>100</v>
      </c>
      <c r="DL82" s="15">
        <f t="shared" si="18"/>
        <v>43</v>
      </c>
      <c r="DM82" s="13" t="s">
        <v>120</v>
      </c>
      <c r="DN82" s="13">
        <v>2</v>
      </c>
      <c r="DO82" s="13">
        <v>4</v>
      </c>
      <c r="DP82" s="13">
        <v>5</v>
      </c>
      <c r="DQ82" s="13">
        <v>1</v>
      </c>
      <c r="DR82" s="13">
        <v>9</v>
      </c>
      <c r="DS82" s="15" t="s">
        <v>68</v>
      </c>
      <c r="DT82" s="14">
        <v>110000</v>
      </c>
      <c r="DU82" s="16" t="s">
        <v>483</v>
      </c>
      <c r="DV82" s="13" t="s">
        <v>496</v>
      </c>
      <c r="DW82" s="16"/>
      <c r="EB82" s="30">
        <f t="shared" si="34"/>
        <v>0</v>
      </c>
      <c r="ED82" s="30">
        <f t="array" ref="ED82">SUM($ES$39:$FR$39*ES82:FR82)</f>
        <v>0</v>
      </c>
      <c r="EE82" s="24">
        <f>IF(EB82=0,0,MAX($EE$41:EE81)+1)</f>
        <v>0</v>
      </c>
      <c r="EF82" s="24">
        <f t="shared" si="35"/>
        <v>42</v>
      </c>
      <c r="EG82" s="24" t="s">
        <v>310</v>
      </c>
      <c r="EH82" s="24">
        <v>1</v>
      </c>
      <c r="EI82" s="24">
        <v>6</v>
      </c>
      <c r="EJ82" s="24">
        <v>6</v>
      </c>
      <c r="EK82" s="24">
        <v>3</v>
      </c>
      <c r="EL82" s="24">
        <v>8</v>
      </c>
      <c r="EM82" s="24" t="s">
        <v>311</v>
      </c>
      <c r="EN82" s="25">
        <v>340000</v>
      </c>
      <c r="EQ82" s="30">
        <v>1</v>
      </c>
      <c r="FM82" s="24">
        <v>1</v>
      </c>
    </row>
    <row r="83" spans="65:174" ht="15" hidden="1" customHeight="1">
      <c r="BM83" s="8" t="s">
        <v>291</v>
      </c>
      <c r="BN83" s="8" t="s">
        <v>288</v>
      </c>
      <c r="BP83" s="8">
        <f ca="1">IF(ISNUMBER(SEARCH($BN83,BP$44)),MAX(BP$45:BP82)+1,0)</f>
        <v>0</v>
      </c>
      <c r="BQ83" s="8">
        <f ca="1">IF(ISNUMBER(SEARCH($BN83,BQ$44)),MAX(BQ$45:BQ82)+1,0)</f>
        <v>0</v>
      </c>
      <c r="BR83" s="8">
        <f ca="1">IF(ISNUMBER(SEARCH($BN83,BR$44)),MAX(BR$45:BR82)+1,0)</f>
        <v>0</v>
      </c>
      <c r="BS83" s="8">
        <f ca="1">IF(ISNUMBER(SEARCH($BN83,BS$44)),MAX(BS$45:BS82)+1,0)</f>
        <v>0</v>
      </c>
      <c r="BT83" s="8">
        <f ca="1">IF(ISNUMBER(SEARCH($BN83,BT$44)),MAX(BT$45:BT82)+1,0)</f>
        <v>0</v>
      </c>
      <c r="BU83" s="8">
        <f ca="1">IF(ISNUMBER(SEARCH($BN83,BU$44)),MAX(BU$45:BU82)+1,0)</f>
        <v>0</v>
      </c>
      <c r="BV83" s="8">
        <f ca="1">IF(ISNUMBER(SEARCH($BN83,BV$44)),MAX(BV$45:BV82)+1,0)</f>
        <v>0</v>
      </c>
      <c r="BW83" s="8">
        <f ca="1">IF(ISNUMBER(SEARCH($BN83,BW$44)),MAX(BW$45:BW82)+1,0)</f>
        <v>0</v>
      </c>
      <c r="BX83" s="8">
        <f ca="1">IF(ISNUMBER(SEARCH($BN83,BX$44)),MAX(BX$45:BX82)+1,0)</f>
        <v>0</v>
      </c>
      <c r="BY83" s="8">
        <f ca="1">IF(ISNUMBER(SEARCH($BN83,BY$44)),MAX(BY$45:BY82)+1,0)</f>
        <v>0</v>
      </c>
      <c r="BZ83" s="8">
        <f ca="1">IF(ISNUMBER(SEARCH($BN83,BZ$44)),MAX(BZ$45:BZ82)+1,0)</f>
        <v>0</v>
      </c>
      <c r="CA83" s="8">
        <f ca="1">IF(ISNUMBER(SEARCH($BN83,CA$44)),MAX(CA$45:CA82)+1,0)</f>
        <v>0</v>
      </c>
      <c r="CB83" s="8">
        <f ca="1">IF(ISNUMBER(SEARCH($BN83,CB$44)),MAX(CB$45:CB82)+1,0)</f>
        <v>0</v>
      </c>
      <c r="CC83" s="8">
        <f ca="1">IF(ISNUMBER(SEARCH($BN83,CC$44)),MAX(CC$45:CC82)+1,0)</f>
        <v>0</v>
      </c>
      <c r="CD83" s="8">
        <f ca="1">IF(ISNUMBER(SEARCH($BN83,CD$44)),MAX(CD$45:CD82)+1,0)</f>
        <v>0</v>
      </c>
      <c r="CE83" s="8">
        <f ca="1">IF(ISNUMBER(SEARCH($BN83,CE$44)),MAX(CE$45:CE82)+1,0)</f>
        <v>0</v>
      </c>
      <c r="CG83" s="8" t="s">
        <v>291</v>
      </c>
      <c r="CJ83" s="8" t="s">
        <v>291</v>
      </c>
      <c r="CK83" s="8" t="s">
        <v>288</v>
      </c>
      <c r="CM83" s="8">
        <f ca="1">IF(ISNUMBER(SEARCH($BN83,CM$44)),MAX(CM$45:CM82)+1,0)</f>
        <v>0</v>
      </c>
      <c r="CN83" s="8">
        <f ca="1">IF(ISNUMBER(SEARCH($BN83,CN$44)),MAX(CN$45:CN82)+1,0)</f>
        <v>0</v>
      </c>
      <c r="CO83" s="8">
        <f ca="1">IF(ISNUMBER(SEARCH($BN83,CO$44)),MAX(CO$45:CO82)+1,0)</f>
        <v>0</v>
      </c>
      <c r="CP83" s="8">
        <f ca="1">IF(ISNUMBER(SEARCH($BN83,CP$44)),MAX(CP$45:CP82)+1,0)</f>
        <v>0</v>
      </c>
      <c r="CQ83" s="8">
        <f ca="1">IF(ISNUMBER(SEARCH($BN83,CQ$44)),MAX(CQ$45:CQ82)+1,0)</f>
        <v>0</v>
      </c>
      <c r="CR83" s="8">
        <f ca="1">IF(ISNUMBER(SEARCH($BN83,CR$44)),MAX(CR$45:CR82)+1,0)</f>
        <v>0</v>
      </c>
      <c r="CS83" s="8">
        <f ca="1">IF(ISNUMBER(SEARCH($BN83,CS$44)),MAX(CS$45:CS82)+1,0)</f>
        <v>0</v>
      </c>
      <c r="CT83" s="8">
        <f ca="1">IF(ISNUMBER(SEARCH($BN83,CT$44)),MAX(CT$45:CT82)+1,0)</f>
        <v>0</v>
      </c>
      <c r="CU83" s="8">
        <f ca="1">IF(ISNUMBER(SEARCH($BN83,CU$44)),MAX(CU$45:CU82)+1,0)</f>
        <v>0</v>
      </c>
      <c r="CV83" s="8">
        <f ca="1">IF(ISNUMBER(SEARCH($BN83,CV$44)),MAX(CV$45:CV82)+1,0)</f>
        <v>0</v>
      </c>
      <c r="CW83" s="8">
        <f ca="1">IF(ISNUMBER(SEARCH($BN83,CW$44)),MAX(CW$45:CW82)+1,0)</f>
        <v>0</v>
      </c>
      <c r="CX83" s="8">
        <f ca="1">IF(ISNUMBER(SEARCH($BN83,CX$44)),MAX(CX$45:CX82)+1,0)</f>
        <v>0</v>
      </c>
      <c r="CY83" s="8">
        <f ca="1">IF(ISNUMBER(SEARCH($BN83,CY$44)),MAX(CY$45:CY82)+1,0)</f>
        <v>0</v>
      </c>
      <c r="CZ83" s="8">
        <f ca="1">IF(ISNUMBER(SEARCH($BN83,CZ$44)),MAX(CZ$45:CZ82)+1,0)</f>
        <v>0</v>
      </c>
      <c r="DA83" s="8">
        <f ca="1">IF(ISNUMBER(SEARCH($BN83,DA$44)),MAX(DA$45:DA82)+1,0)</f>
        <v>0</v>
      </c>
      <c r="DB83" s="8">
        <f ca="1">IF(ISNUMBER(SEARCH($BN83,DB$44)),MAX(DB$45:DB82)+1,0)</f>
        <v>0</v>
      </c>
      <c r="DD83" s="8" t="s">
        <v>291</v>
      </c>
      <c r="DH83" s="13" t="s">
        <v>84</v>
      </c>
      <c r="DI83" s="15">
        <f t="shared" si="22"/>
        <v>7</v>
      </c>
      <c r="DK83" s="15">
        <f t="shared" si="33"/>
        <v>100</v>
      </c>
      <c r="DL83" s="15">
        <f t="shared" si="18"/>
        <v>44</v>
      </c>
      <c r="DM83" s="15" t="s">
        <v>121</v>
      </c>
      <c r="DN83" s="15">
        <v>1</v>
      </c>
      <c r="DO83" s="15">
        <v>6</v>
      </c>
      <c r="DP83" s="15">
        <v>2</v>
      </c>
      <c r="DQ83" s="15">
        <v>3</v>
      </c>
      <c r="DR83" s="15">
        <v>7</v>
      </c>
      <c r="DS83" s="15" t="s">
        <v>122</v>
      </c>
      <c r="DT83" s="14">
        <v>60000</v>
      </c>
      <c r="DU83" s="16" t="s">
        <v>488</v>
      </c>
      <c r="DV83" s="13" t="s">
        <v>499</v>
      </c>
      <c r="DW83" s="16"/>
      <c r="EB83" s="30">
        <f t="shared" si="34"/>
        <v>0</v>
      </c>
      <c r="ED83" s="30">
        <f t="array" ref="ED83">SUM($ES$39:$FR$39*ES83:FR83)</f>
        <v>0</v>
      </c>
      <c r="EE83" s="24">
        <f>IF(EB83=0,0,MAX($EE$41:EE82)+1)</f>
        <v>0</v>
      </c>
      <c r="EF83" s="24">
        <f t="shared" si="35"/>
        <v>43</v>
      </c>
      <c r="EG83" s="41" t="s">
        <v>545</v>
      </c>
      <c r="EH83" s="24">
        <v>1</v>
      </c>
      <c r="EI83" s="24">
        <v>6</v>
      </c>
      <c r="EJ83" s="24">
        <v>3</v>
      </c>
      <c r="EK83" s="24">
        <v>3</v>
      </c>
      <c r="EL83" s="24">
        <v>8</v>
      </c>
      <c r="EM83" s="24" t="s">
        <v>312</v>
      </c>
      <c r="EN83" s="25">
        <v>110000</v>
      </c>
      <c r="EQ83" s="30">
        <v>1</v>
      </c>
      <c r="ES83" s="24">
        <v>1</v>
      </c>
      <c r="FD83" s="24">
        <v>1</v>
      </c>
      <c r="FG83" s="24">
        <v>1</v>
      </c>
      <c r="FI83" s="24">
        <v>1</v>
      </c>
      <c r="FN83" s="24">
        <v>1</v>
      </c>
      <c r="FQ83" s="24">
        <v>1</v>
      </c>
    </row>
    <row r="84" spans="65:174" ht="15" hidden="1" customHeight="1">
      <c r="BM84" s="8" t="s">
        <v>292</v>
      </c>
      <c r="BN84" s="8" t="s">
        <v>288</v>
      </c>
      <c r="BP84" s="8">
        <f ca="1">IF(ISNUMBER(SEARCH($BN84,BP$44)),MAX(BP$45:BP83)+1,0)</f>
        <v>0</v>
      </c>
      <c r="BQ84" s="8">
        <f ca="1">IF(ISNUMBER(SEARCH($BN84,BQ$44)),MAX(BQ$45:BQ83)+1,0)</f>
        <v>0</v>
      </c>
      <c r="BR84" s="8">
        <f ca="1">IF(ISNUMBER(SEARCH($BN84,BR$44)),MAX(BR$45:BR83)+1,0)</f>
        <v>0</v>
      </c>
      <c r="BS84" s="8">
        <f ca="1">IF(ISNUMBER(SEARCH($BN84,BS$44)),MAX(BS$45:BS83)+1,0)</f>
        <v>0</v>
      </c>
      <c r="BT84" s="8">
        <f ca="1">IF(ISNUMBER(SEARCH($BN84,BT$44)),MAX(BT$45:BT83)+1,0)</f>
        <v>0</v>
      </c>
      <c r="BU84" s="8">
        <f ca="1">IF(ISNUMBER(SEARCH($BN84,BU$44)),MAX(BU$45:BU83)+1,0)</f>
        <v>0</v>
      </c>
      <c r="BV84" s="8">
        <f ca="1">IF(ISNUMBER(SEARCH($BN84,BV$44)),MAX(BV$45:BV83)+1,0)</f>
        <v>0</v>
      </c>
      <c r="BW84" s="8">
        <f ca="1">IF(ISNUMBER(SEARCH($BN84,BW$44)),MAX(BW$45:BW83)+1,0)</f>
        <v>0</v>
      </c>
      <c r="BX84" s="8">
        <f ca="1">IF(ISNUMBER(SEARCH($BN84,BX$44)),MAX(BX$45:BX83)+1,0)</f>
        <v>0</v>
      </c>
      <c r="BY84" s="8">
        <f ca="1">IF(ISNUMBER(SEARCH($BN84,BY$44)),MAX(BY$45:BY83)+1,0)</f>
        <v>0</v>
      </c>
      <c r="BZ84" s="8">
        <f ca="1">IF(ISNUMBER(SEARCH($BN84,BZ$44)),MAX(BZ$45:BZ83)+1,0)</f>
        <v>0</v>
      </c>
      <c r="CA84" s="8">
        <f ca="1">IF(ISNUMBER(SEARCH($BN84,CA$44)),MAX(CA$45:CA83)+1,0)</f>
        <v>0</v>
      </c>
      <c r="CB84" s="8">
        <f ca="1">IF(ISNUMBER(SEARCH($BN84,CB$44)),MAX(CB$45:CB83)+1,0)</f>
        <v>0</v>
      </c>
      <c r="CC84" s="8">
        <f ca="1">IF(ISNUMBER(SEARCH($BN84,CC$44)),MAX(CC$45:CC83)+1,0)</f>
        <v>0</v>
      </c>
      <c r="CD84" s="8">
        <f ca="1">IF(ISNUMBER(SEARCH($BN84,CD$44)),MAX(CD$45:CD83)+1,0)</f>
        <v>0</v>
      </c>
      <c r="CE84" s="8">
        <f ca="1">IF(ISNUMBER(SEARCH($BN84,CE$44)),MAX(CE$45:CE83)+1,0)</f>
        <v>0</v>
      </c>
      <c r="CG84" s="8" t="s">
        <v>292</v>
      </c>
      <c r="CJ84" s="8" t="s">
        <v>292</v>
      </c>
      <c r="CK84" s="8" t="s">
        <v>288</v>
      </c>
      <c r="CM84" s="8">
        <f ca="1">IF(ISNUMBER(SEARCH($BN84,CM$44)),MAX(CM$45:CM83)+1,0)</f>
        <v>0</v>
      </c>
      <c r="CN84" s="8">
        <f ca="1">IF(ISNUMBER(SEARCH($BN84,CN$44)),MAX(CN$45:CN83)+1,0)</f>
        <v>0</v>
      </c>
      <c r="CO84" s="8">
        <f ca="1">IF(ISNUMBER(SEARCH($BN84,CO$44)),MAX(CO$45:CO83)+1,0)</f>
        <v>0</v>
      </c>
      <c r="CP84" s="8">
        <f ca="1">IF(ISNUMBER(SEARCH($BN84,CP$44)),MAX(CP$45:CP83)+1,0)</f>
        <v>0</v>
      </c>
      <c r="CQ84" s="8">
        <f ca="1">IF(ISNUMBER(SEARCH($BN84,CQ$44)),MAX(CQ$45:CQ83)+1,0)</f>
        <v>0</v>
      </c>
      <c r="CR84" s="8">
        <f ca="1">IF(ISNUMBER(SEARCH($BN84,CR$44)),MAX(CR$45:CR83)+1,0)</f>
        <v>0</v>
      </c>
      <c r="CS84" s="8">
        <f ca="1">IF(ISNUMBER(SEARCH($BN84,CS$44)),MAX(CS$45:CS83)+1,0)</f>
        <v>0</v>
      </c>
      <c r="CT84" s="8">
        <f ca="1">IF(ISNUMBER(SEARCH($BN84,CT$44)),MAX(CT$45:CT83)+1,0)</f>
        <v>0</v>
      </c>
      <c r="CU84" s="8">
        <f ca="1">IF(ISNUMBER(SEARCH($BN84,CU$44)),MAX(CU$45:CU83)+1,0)</f>
        <v>0</v>
      </c>
      <c r="CV84" s="8">
        <f ca="1">IF(ISNUMBER(SEARCH($BN84,CV$44)),MAX(CV$45:CV83)+1,0)</f>
        <v>0</v>
      </c>
      <c r="CW84" s="8">
        <f ca="1">IF(ISNUMBER(SEARCH($BN84,CW$44)),MAX(CW$45:CW83)+1,0)</f>
        <v>0</v>
      </c>
      <c r="CX84" s="8">
        <f ca="1">IF(ISNUMBER(SEARCH($BN84,CX$44)),MAX(CX$45:CX83)+1,0)</f>
        <v>0</v>
      </c>
      <c r="CY84" s="8">
        <f ca="1">IF(ISNUMBER(SEARCH($BN84,CY$44)),MAX(CY$45:CY83)+1,0)</f>
        <v>0</v>
      </c>
      <c r="CZ84" s="8">
        <f ca="1">IF(ISNUMBER(SEARCH($BN84,CZ$44)),MAX(CZ$45:CZ83)+1,0)</f>
        <v>0</v>
      </c>
      <c r="DA84" s="8">
        <f ca="1">IF(ISNUMBER(SEARCH($BN84,DA$44)),MAX(DA$45:DA83)+1,0)</f>
        <v>0</v>
      </c>
      <c r="DB84" s="8">
        <f ca="1">IF(ISNUMBER(SEARCH($BN84,DB$44)),MAX(DB$45:DB83)+1,0)</f>
        <v>0</v>
      </c>
      <c r="DD84" s="8" t="s">
        <v>292</v>
      </c>
      <c r="DH84" s="13" t="s">
        <v>84</v>
      </c>
      <c r="DI84" s="15">
        <f t="shared" si="22"/>
        <v>8</v>
      </c>
      <c r="DK84" s="15">
        <f t="shared" si="33"/>
        <v>100</v>
      </c>
      <c r="DL84" s="15">
        <f t="shared" si="18"/>
        <v>45</v>
      </c>
      <c r="DM84" s="15" t="s">
        <v>123</v>
      </c>
      <c r="DN84" s="15">
        <v>1</v>
      </c>
      <c r="DO84" s="15">
        <v>6</v>
      </c>
      <c r="DP84" s="15">
        <v>2</v>
      </c>
      <c r="DQ84" s="15">
        <v>3</v>
      </c>
      <c r="DR84" s="15">
        <v>7</v>
      </c>
      <c r="DS84" s="15" t="s">
        <v>124</v>
      </c>
      <c r="DT84" s="14">
        <v>70000</v>
      </c>
      <c r="DU84" s="16" t="s">
        <v>488</v>
      </c>
      <c r="DV84" s="13" t="s">
        <v>499</v>
      </c>
      <c r="DW84" s="16"/>
      <c r="EB84" s="30">
        <f t="shared" si="34"/>
        <v>0</v>
      </c>
      <c r="ED84" s="30">
        <f t="array" ref="ED84">SUM($ES$39:$FR$39*ES84:FR84)</f>
        <v>0</v>
      </c>
      <c r="EE84" s="24">
        <f>IF(EB84=0,0,MAX($EE$41:EE83)+1)</f>
        <v>0</v>
      </c>
      <c r="EF84" s="24">
        <f t="shared" si="35"/>
        <v>44</v>
      </c>
      <c r="EG84" s="24" t="s">
        <v>313</v>
      </c>
      <c r="EH84" s="24">
        <v>1</v>
      </c>
      <c r="EI84" s="24">
        <v>8</v>
      </c>
      <c r="EJ84" s="24">
        <v>2</v>
      </c>
      <c r="EK84" s="24">
        <v>3</v>
      </c>
      <c r="EL84" s="24">
        <v>7</v>
      </c>
      <c r="EM84" s="24" t="s">
        <v>314</v>
      </c>
      <c r="EN84" s="25">
        <v>170000</v>
      </c>
      <c r="EQ84" s="30">
        <v>0</v>
      </c>
      <c r="FG84" s="24">
        <v>1</v>
      </c>
      <c r="FN84" s="24">
        <v>1</v>
      </c>
    </row>
    <row r="85" spans="65:174" ht="15" hidden="1" customHeight="1">
      <c r="BM85" s="8" t="s">
        <v>108</v>
      </c>
      <c r="BN85" s="8" t="s">
        <v>288</v>
      </c>
      <c r="BP85" s="8">
        <f ca="1">IF(ISNUMBER(SEARCH($BN85,BP$44)),MAX(BP$45:BP84)+1,0)</f>
        <v>0</v>
      </c>
      <c r="BQ85" s="8">
        <f ca="1">IF(ISNUMBER(SEARCH($BN85,BQ$44)),MAX(BQ$45:BQ84)+1,0)</f>
        <v>0</v>
      </c>
      <c r="BR85" s="8">
        <f ca="1">IF(ISNUMBER(SEARCH($BN85,BR$44)),MAX(BR$45:BR84)+1,0)</f>
        <v>0</v>
      </c>
      <c r="BS85" s="8">
        <f ca="1">IF(ISNUMBER(SEARCH($BN85,BS$44)),MAX(BS$45:BS84)+1,0)</f>
        <v>0</v>
      </c>
      <c r="BT85" s="8">
        <f ca="1">IF(ISNUMBER(SEARCH($BN85,BT$44)),MAX(BT$45:BT84)+1,0)</f>
        <v>0</v>
      </c>
      <c r="BU85" s="8">
        <f ca="1">IF(ISNUMBER(SEARCH($BN85,BU$44)),MAX(BU$45:BU84)+1,0)</f>
        <v>0</v>
      </c>
      <c r="BV85" s="8">
        <f ca="1">IF(ISNUMBER(SEARCH($BN85,BV$44)),MAX(BV$45:BV84)+1,0)</f>
        <v>0</v>
      </c>
      <c r="BW85" s="8">
        <f ca="1">IF(ISNUMBER(SEARCH($BN85,BW$44)),MAX(BW$45:BW84)+1,0)</f>
        <v>0</v>
      </c>
      <c r="BX85" s="8">
        <f ca="1">IF(ISNUMBER(SEARCH($BN85,BX$44)),MAX(BX$45:BX84)+1,0)</f>
        <v>0</v>
      </c>
      <c r="BY85" s="8">
        <f ca="1">IF(ISNUMBER(SEARCH($BN85,BY$44)),MAX(BY$45:BY84)+1,0)</f>
        <v>0</v>
      </c>
      <c r="BZ85" s="8">
        <f ca="1">IF(ISNUMBER(SEARCH($BN85,BZ$44)),MAX(BZ$45:BZ84)+1,0)</f>
        <v>0</v>
      </c>
      <c r="CA85" s="8">
        <f ca="1">IF(ISNUMBER(SEARCH($BN85,CA$44)),MAX(CA$45:CA84)+1,0)</f>
        <v>0</v>
      </c>
      <c r="CB85" s="8">
        <f ca="1">IF(ISNUMBER(SEARCH($BN85,CB$44)),MAX(CB$45:CB84)+1,0)</f>
        <v>0</v>
      </c>
      <c r="CC85" s="8">
        <f ca="1">IF(ISNUMBER(SEARCH($BN85,CC$44)),MAX(CC$45:CC84)+1,0)</f>
        <v>0</v>
      </c>
      <c r="CD85" s="8">
        <f ca="1">IF(ISNUMBER(SEARCH($BN85,CD$44)),MAX(CD$45:CD84)+1,0)</f>
        <v>0</v>
      </c>
      <c r="CE85" s="8">
        <f ca="1">IF(ISNUMBER(SEARCH($BN85,CE$44)),MAX(CE$45:CE84)+1,0)</f>
        <v>0</v>
      </c>
      <c r="CG85" s="8" t="s">
        <v>108</v>
      </c>
      <c r="CJ85" s="8" t="s">
        <v>108</v>
      </c>
      <c r="CK85" s="8" t="s">
        <v>288</v>
      </c>
      <c r="CM85" s="8">
        <f ca="1">IF(ISNUMBER(SEARCH($BN85,CM$44)),MAX(CM$45:CM84)+1,0)</f>
        <v>0</v>
      </c>
      <c r="CN85" s="8">
        <f ca="1">IF(ISNUMBER(SEARCH($BN85,CN$44)),MAX(CN$45:CN84)+1,0)</f>
        <v>0</v>
      </c>
      <c r="CO85" s="8">
        <f ca="1">IF(ISNUMBER(SEARCH($BN85,CO$44)),MAX(CO$45:CO84)+1,0)</f>
        <v>0</v>
      </c>
      <c r="CP85" s="8">
        <f ca="1">IF(ISNUMBER(SEARCH($BN85,CP$44)),MAX(CP$45:CP84)+1,0)</f>
        <v>0</v>
      </c>
      <c r="CQ85" s="8">
        <f ca="1">IF(ISNUMBER(SEARCH($BN85,CQ$44)),MAX(CQ$45:CQ84)+1,0)</f>
        <v>0</v>
      </c>
      <c r="CR85" s="8">
        <f ca="1">IF(ISNUMBER(SEARCH($BN85,CR$44)),MAX(CR$45:CR84)+1,0)</f>
        <v>0</v>
      </c>
      <c r="CS85" s="8">
        <f ca="1">IF(ISNUMBER(SEARCH($BN85,CS$44)),MAX(CS$45:CS84)+1,0)</f>
        <v>0</v>
      </c>
      <c r="CT85" s="8">
        <f ca="1">IF(ISNUMBER(SEARCH($BN85,CT$44)),MAX(CT$45:CT84)+1,0)</f>
        <v>0</v>
      </c>
      <c r="CU85" s="8">
        <f ca="1">IF(ISNUMBER(SEARCH($BN85,CU$44)),MAX(CU$45:CU84)+1,0)</f>
        <v>0</v>
      </c>
      <c r="CV85" s="8">
        <f ca="1">IF(ISNUMBER(SEARCH($BN85,CV$44)),MAX(CV$45:CV84)+1,0)</f>
        <v>0</v>
      </c>
      <c r="CW85" s="8">
        <f ca="1">IF(ISNUMBER(SEARCH($BN85,CW$44)),MAX(CW$45:CW84)+1,0)</f>
        <v>0</v>
      </c>
      <c r="CX85" s="8">
        <f ca="1">IF(ISNUMBER(SEARCH($BN85,CX$44)),MAX(CX$45:CX84)+1,0)</f>
        <v>0</v>
      </c>
      <c r="CY85" s="8">
        <f ca="1">IF(ISNUMBER(SEARCH($BN85,CY$44)),MAX(CY$45:CY84)+1,0)</f>
        <v>0</v>
      </c>
      <c r="CZ85" s="8">
        <f ca="1">IF(ISNUMBER(SEARCH($BN85,CZ$44)),MAX(CZ$45:CZ84)+1,0)</f>
        <v>0</v>
      </c>
      <c r="DA85" s="8">
        <f ca="1">IF(ISNUMBER(SEARCH($BN85,DA$44)),MAX(DA$45:DA84)+1,0)</f>
        <v>0</v>
      </c>
      <c r="DB85" s="8">
        <f ca="1">IF(ISNUMBER(SEARCH($BN85,DB$44)),MAX(DB$45:DB84)+1,0)</f>
        <v>0</v>
      </c>
      <c r="DD85" s="8" t="s">
        <v>108</v>
      </c>
      <c r="DH85" s="13" t="s">
        <v>85</v>
      </c>
      <c r="DI85" s="15">
        <f t="shared" si="22"/>
        <v>1</v>
      </c>
      <c r="DK85" s="15">
        <f t="shared" si="33"/>
        <v>100</v>
      </c>
      <c r="DL85" s="15">
        <f t="shared" si="18"/>
        <v>46</v>
      </c>
      <c r="DM85" s="13" t="s">
        <v>85</v>
      </c>
      <c r="DN85" s="13">
        <v>16</v>
      </c>
      <c r="DO85" s="13">
        <v>5</v>
      </c>
      <c r="DP85" s="13">
        <v>2</v>
      </c>
      <c r="DQ85" s="13">
        <v>3</v>
      </c>
      <c r="DR85" s="13">
        <v>6</v>
      </c>
      <c r="DS85" s="15" t="s">
        <v>111</v>
      </c>
      <c r="DT85" s="14">
        <v>30000</v>
      </c>
      <c r="DU85" s="16" t="s">
        <v>488</v>
      </c>
      <c r="DV85" s="13" t="s">
        <v>499</v>
      </c>
      <c r="DW85" s="16"/>
      <c r="EB85" s="30">
        <f t="shared" si="34"/>
        <v>0</v>
      </c>
      <c r="ED85" s="30">
        <f t="array" ref="ED85">SUM($ES$39:$FR$39*ES85:FR85)</f>
        <v>0</v>
      </c>
      <c r="EE85" s="24">
        <f>IF(EB85=0,0,MAX($EE$41:EE84)+1)</f>
        <v>0</v>
      </c>
      <c r="EF85" s="24">
        <f t="shared" si="35"/>
        <v>45</v>
      </c>
      <c r="EG85" s="24" t="s">
        <v>315</v>
      </c>
      <c r="EH85" s="24">
        <v>1</v>
      </c>
      <c r="EI85" s="24">
        <v>7</v>
      </c>
      <c r="EJ85" s="24">
        <v>3</v>
      </c>
      <c r="EK85" s="24">
        <v>4</v>
      </c>
      <c r="EL85" s="24">
        <v>7</v>
      </c>
      <c r="EM85" s="24" t="s">
        <v>316</v>
      </c>
      <c r="EN85" s="25">
        <v>210000</v>
      </c>
      <c r="EQ85" s="30">
        <v>1</v>
      </c>
      <c r="EX85" s="24">
        <v>1</v>
      </c>
    </row>
    <row r="86" spans="65:174" ht="15" hidden="1" customHeight="1">
      <c r="BM86" s="8" t="s">
        <v>293</v>
      </c>
      <c r="BN86" s="8" t="s">
        <v>288</v>
      </c>
      <c r="BP86" s="8">
        <f ca="1">IF(ISNUMBER(SEARCH($BN86,BP$44)),MAX(BP$45:BP85)+1,0)</f>
        <v>0</v>
      </c>
      <c r="BQ86" s="8">
        <f ca="1">IF(ISNUMBER(SEARCH($BN86,BQ$44)),MAX(BQ$45:BQ85)+1,0)</f>
        <v>0</v>
      </c>
      <c r="BR86" s="8">
        <f ca="1">IF(ISNUMBER(SEARCH($BN86,BR$44)),MAX(BR$45:BR85)+1,0)</f>
        <v>0</v>
      </c>
      <c r="BS86" s="8">
        <f ca="1">IF(ISNUMBER(SEARCH($BN86,BS$44)),MAX(BS$45:BS85)+1,0)</f>
        <v>0</v>
      </c>
      <c r="BT86" s="8">
        <f ca="1">IF(ISNUMBER(SEARCH($BN86,BT$44)),MAX(BT$45:BT85)+1,0)</f>
        <v>0</v>
      </c>
      <c r="BU86" s="8">
        <f ca="1">IF(ISNUMBER(SEARCH($BN86,BU$44)),MAX(BU$45:BU85)+1,0)</f>
        <v>0</v>
      </c>
      <c r="BV86" s="8">
        <f ca="1">IF(ISNUMBER(SEARCH($BN86,BV$44)),MAX(BV$45:BV85)+1,0)</f>
        <v>0</v>
      </c>
      <c r="BW86" s="8">
        <f ca="1">IF(ISNUMBER(SEARCH($BN86,BW$44)),MAX(BW$45:BW85)+1,0)</f>
        <v>0</v>
      </c>
      <c r="BX86" s="8">
        <f ca="1">IF(ISNUMBER(SEARCH($BN86,BX$44)),MAX(BX$45:BX85)+1,0)</f>
        <v>0</v>
      </c>
      <c r="BY86" s="8">
        <f ca="1">IF(ISNUMBER(SEARCH($BN86,BY$44)),MAX(BY$45:BY85)+1,0)</f>
        <v>0</v>
      </c>
      <c r="BZ86" s="8">
        <f ca="1">IF(ISNUMBER(SEARCH($BN86,BZ$44)),MAX(BZ$45:BZ85)+1,0)</f>
        <v>0</v>
      </c>
      <c r="CA86" s="8">
        <f ca="1">IF(ISNUMBER(SEARCH($BN86,CA$44)),MAX(CA$45:CA85)+1,0)</f>
        <v>0</v>
      </c>
      <c r="CB86" s="8">
        <f ca="1">IF(ISNUMBER(SEARCH($BN86,CB$44)),MAX(CB$45:CB85)+1,0)</f>
        <v>0</v>
      </c>
      <c r="CC86" s="8">
        <f ca="1">IF(ISNUMBER(SEARCH($BN86,CC$44)),MAX(CC$45:CC85)+1,0)</f>
        <v>0</v>
      </c>
      <c r="CD86" s="8">
        <f ca="1">IF(ISNUMBER(SEARCH($BN86,CD$44)),MAX(CD$45:CD85)+1,0)</f>
        <v>0</v>
      </c>
      <c r="CE86" s="8">
        <f ca="1">IF(ISNUMBER(SEARCH($BN86,CE$44)),MAX(CE$45:CE85)+1,0)</f>
        <v>0</v>
      </c>
      <c r="CG86" s="8" t="s">
        <v>293</v>
      </c>
      <c r="CJ86" s="8" t="s">
        <v>293</v>
      </c>
      <c r="CK86" s="8" t="s">
        <v>288</v>
      </c>
      <c r="CM86" s="8">
        <f ca="1">IF(ISNUMBER(SEARCH($BN86,CM$44)),MAX(CM$45:CM85)+1,0)</f>
        <v>0</v>
      </c>
      <c r="CN86" s="8">
        <f ca="1">IF(ISNUMBER(SEARCH($BN86,CN$44)),MAX(CN$45:CN85)+1,0)</f>
        <v>0</v>
      </c>
      <c r="CO86" s="8">
        <f ca="1">IF(ISNUMBER(SEARCH($BN86,CO$44)),MAX(CO$45:CO85)+1,0)</f>
        <v>0</v>
      </c>
      <c r="CP86" s="8">
        <f ca="1">IF(ISNUMBER(SEARCH($BN86,CP$44)),MAX(CP$45:CP85)+1,0)</f>
        <v>0</v>
      </c>
      <c r="CQ86" s="8">
        <f ca="1">IF(ISNUMBER(SEARCH($BN86,CQ$44)),MAX(CQ$45:CQ85)+1,0)</f>
        <v>0</v>
      </c>
      <c r="CR86" s="8">
        <f ca="1">IF(ISNUMBER(SEARCH($BN86,CR$44)),MAX(CR$45:CR85)+1,0)</f>
        <v>0</v>
      </c>
      <c r="CS86" s="8">
        <f ca="1">IF(ISNUMBER(SEARCH($BN86,CS$44)),MAX(CS$45:CS85)+1,0)</f>
        <v>0</v>
      </c>
      <c r="CT86" s="8">
        <f ca="1">IF(ISNUMBER(SEARCH($BN86,CT$44)),MAX(CT$45:CT85)+1,0)</f>
        <v>0</v>
      </c>
      <c r="CU86" s="8">
        <f ca="1">IF(ISNUMBER(SEARCH($BN86,CU$44)),MAX(CU$45:CU85)+1,0)</f>
        <v>0</v>
      </c>
      <c r="CV86" s="8">
        <f ca="1">IF(ISNUMBER(SEARCH($BN86,CV$44)),MAX(CV$45:CV85)+1,0)</f>
        <v>0</v>
      </c>
      <c r="CW86" s="8">
        <f ca="1">IF(ISNUMBER(SEARCH($BN86,CW$44)),MAX(CW$45:CW85)+1,0)</f>
        <v>0</v>
      </c>
      <c r="CX86" s="8">
        <f ca="1">IF(ISNUMBER(SEARCH($BN86,CX$44)),MAX(CX$45:CX85)+1,0)</f>
        <v>0</v>
      </c>
      <c r="CY86" s="8">
        <f ca="1">IF(ISNUMBER(SEARCH($BN86,CY$44)),MAX(CY$45:CY85)+1,0)</f>
        <v>0</v>
      </c>
      <c r="CZ86" s="8">
        <f ca="1">IF(ISNUMBER(SEARCH($BN86,CZ$44)),MAX(CZ$45:CZ85)+1,0)</f>
        <v>0</v>
      </c>
      <c r="DA86" s="8">
        <f ca="1">IF(ISNUMBER(SEARCH($BN86,DA$44)),MAX(DA$45:DA85)+1,0)</f>
        <v>0</v>
      </c>
      <c r="DB86" s="8">
        <f ca="1">IF(ISNUMBER(SEARCH($BN86,DB$44)),MAX(DB$45:DB85)+1,0)</f>
        <v>0</v>
      </c>
      <c r="DD86" s="8" t="s">
        <v>293</v>
      </c>
      <c r="DH86" s="13" t="s">
        <v>85</v>
      </c>
      <c r="DI86" s="15">
        <f t="shared" si="22"/>
        <v>2</v>
      </c>
      <c r="DK86" s="15">
        <f t="shared" si="33"/>
        <v>100</v>
      </c>
      <c r="DL86" s="15">
        <f t="shared" si="18"/>
        <v>47</v>
      </c>
      <c r="DM86" s="13" t="s">
        <v>127</v>
      </c>
      <c r="DN86" s="13">
        <v>2</v>
      </c>
      <c r="DO86" s="13">
        <v>2</v>
      </c>
      <c r="DP86" s="13">
        <v>6</v>
      </c>
      <c r="DQ86" s="13">
        <v>1</v>
      </c>
      <c r="DR86" s="13">
        <v>10</v>
      </c>
      <c r="DS86" s="120" t="s">
        <v>558</v>
      </c>
      <c r="DT86" s="14">
        <v>120000</v>
      </c>
      <c r="DU86" s="16" t="s">
        <v>483</v>
      </c>
      <c r="DV86" s="13" t="s">
        <v>496</v>
      </c>
      <c r="DW86" s="16"/>
      <c r="EB86" s="30">
        <f t="shared" si="34"/>
        <v>0</v>
      </c>
      <c r="ED86" s="30">
        <f t="array" ref="ED86">SUM($ES$39:$FR$39*ES86:FR86)</f>
        <v>0</v>
      </c>
      <c r="EE86" s="24">
        <f>IF(EB86=0,0,MAX($EE$41:EE85)+1)</f>
        <v>0</v>
      </c>
      <c r="EF86" s="24">
        <f t="shared" si="35"/>
        <v>46</v>
      </c>
      <c r="EG86" s="24" t="s">
        <v>317</v>
      </c>
      <c r="EH86" s="24">
        <v>1</v>
      </c>
      <c r="EI86" s="24">
        <v>6</v>
      </c>
      <c r="EJ86" s="24">
        <v>5</v>
      </c>
      <c r="EK86" s="24">
        <v>2</v>
      </c>
      <c r="EL86" s="24">
        <v>9</v>
      </c>
      <c r="EM86" s="24" t="s">
        <v>318</v>
      </c>
      <c r="EN86" s="25">
        <v>330000</v>
      </c>
      <c r="EQ86" s="30">
        <v>1</v>
      </c>
      <c r="EV86" s="24">
        <v>1</v>
      </c>
    </row>
    <row r="87" spans="65:174" ht="15" hidden="1" customHeight="1">
      <c r="BM87" s="8" t="s">
        <v>294</v>
      </c>
      <c r="BN87" s="8" t="s">
        <v>295</v>
      </c>
      <c r="BP87" s="8">
        <f ca="1">IF(ISNUMBER(SEARCH($BN87,BP$44)),MAX(BP$45:BP86)+1,0)</f>
        <v>0</v>
      </c>
      <c r="BQ87" s="8">
        <f ca="1">IF(ISNUMBER(SEARCH($BN87,BQ$44)),MAX(BQ$45:BQ86)+1,0)</f>
        <v>0</v>
      </c>
      <c r="BR87" s="8">
        <f ca="1">IF(ISNUMBER(SEARCH($BN87,BR$44)),MAX(BR$45:BR86)+1,0)</f>
        <v>0</v>
      </c>
      <c r="BS87" s="8">
        <f ca="1">IF(ISNUMBER(SEARCH($BN87,BS$44)),MAX(BS$45:BS86)+1,0)</f>
        <v>0</v>
      </c>
      <c r="BT87" s="8">
        <f ca="1">IF(ISNUMBER(SEARCH($BN87,BT$44)),MAX(BT$45:BT86)+1,0)</f>
        <v>0</v>
      </c>
      <c r="BU87" s="8">
        <f ca="1">IF(ISNUMBER(SEARCH($BN87,BU$44)),MAX(BU$45:BU86)+1,0)</f>
        <v>0</v>
      </c>
      <c r="BV87" s="8">
        <f ca="1">IF(ISNUMBER(SEARCH($BN87,BV$44)),MAX(BV$45:BV86)+1,0)</f>
        <v>0</v>
      </c>
      <c r="BW87" s="8">
        <f ca="1">IF(ISNUMBER(SEARCH($BN87,BW$44)),MAX(BW$45:BW86)+1,0)</f>
        <v>0</v>
      </c>
      <c r="BX87" s="8">
        <f ca="1">IF(ISNUMBER(SEARCH($BN87,BX$44)),MAX(BX$45:BX86)+1,0)</f>
        <v>0</v>
      </c>
      <c r="BY87" s="8">
        <f ca="1">IF(ISNUMBER(SEARCH($BN87,BY$44)),MAX(BY$45:BY86)+1,0)</f>
        <v>0</v>
      </c>
      <c r="BZ87" s="8">
        <f ca="1">IF(ISNUMBER(SEARCH($BN87,BZ$44)),MAX(BZ$45:BZ86)+1,0)</f>
        <v>0</v>
      </c>
      <c r="CA87" s="8">
        <f ca="1">IF(ISNUMBER(SEARCH($BN87,CA$44)),MAX(CA$45:CA86)+1,0)</f>
        <v>0</v>
      </c>
      <c r="CB87" s="8">
        <f ca="1">IF(ISNUMBER(SEARCH($BN87,CB$44)),MAX(CB$45:CB86)+1,0)</f>
        <v>0</v>
      </c>
      <c r="CC87" s="8">
        <f ca="1">IF(ISNUMBER(SEARCH($BN87,CC$44)),MAX(CC$45:CC86)+1,0)</f>
        <v>0</v>
      </c>
      <c r="CD87" s="8">
        <f ca="1">IF(ISNUMBER(SEARCH($BN87,CD$44)),MAX(CD$45:CD86)+1,0)</f>
        <v>0</v>
      </c>
      <c r="CE87" s="8">
        <f ca="1">IF(ISNUMBER(SEARCH($BN87,CE$44)),MAX(CE$45:CE86)+1,0)</f>
        <v>0</v>
      </c>
      <c r="CG87" s="8" t="s">
        <v>294</v>
      </c>
      <c r="CJ87" s="8" t="s">
        <v>294</v>
      </c>
      <c r="CK87" s="8" t="s">
        <v>295</v>
      </c>
      <c r="CM87" s="8">
        <f ca="1">IF(ISNUMBER(SEARCH($BN87,CM$44)),MAX(CM$45:CM86)+1,0)</f>
        <v>0</v>
      </c>
      <c r="CN87" s="8">
        <f ca="1">IF(ISNUMBER(SEARCH($BN87,CN$44)),MAX(CN$45:CN86)+1,0)</f>
        <v>0</v>
      </c>
      <c r="CO87" s="8">
        <f ca="1">IF(ISNUMBER(SEARCH($BN87,CO$44)),MAX(CO$45:CO86)+1,0)</f>
        <v>0</v>
      </c>
      <c r="CP87" s="8">
        <f ca="1">IF(ISNUMBER(SEARCH($BN87,CP$44)),MAX(CP$45:CP86)+1,0)</f>
        <v>0</v>
      </c>
      <c r="CQ87" s="8">
        <f ca="1">IF(ISNUMBER(SEARCH($BN87,CQ$44)),MAX(CQ$45:CQ86)+1,0)</f>
        <v>0</v>
      </c>
      <c r="CR87" s="8">
        <f ca="1">IF(ISNUMBER(SEARCH($BN87,CR$44)),MAX(CR$45:CR86)+1,0)</f>
        <v>0</v>
      </c>
      <c r="CS87" s="8">
        <f ca="1">IF(ISNUMBER(SEARCH($BN87,CS$44)),MAX(CS$45:CS86)+1,0)</f>
        <v>0</v>
      </c>
      <c r="CT87" s="8">
        <f ca="1">IF(ISNUMBER(SEARCH($BN87,CT$44)),MAX(CT$45:CT86)+1,0)</f>
        <v>0</v>
      </c>
      <c r="CU87" s="8">
        <f ca="1">IF(ISNUMBER(SEARCH($BN87,CU$44)),MAX(CU$45:CU86)+1,0)</f>
        <v>0</v>
      </c>
      <c r="CV87" s="8">
        <f ca="1">IF(ISNUMBER(SEARCH($BN87,CV$44)),MAX(CV$45:CV86)+1,0)</f>
        <v>0</v>
      </c>
      <c r="CW87" s="8">
        <f ca="1">IF(ISNUMBER(SEARCH($BN87,CW$44)),MAX(CW$45:CW86)+1,0)</f>
        <v>0</v>
      </c>
      <c r="CX87" s="8">
        <f ca="1">IF(ISNUMBER(SEARCH($BN87,CX$44)),MAX(CX$45:CX86)+1,0)</f>
        <v>0</v>
      </c>
      <c r="CY87" s="8">
        <f ca="1">IF(ISNUMBER(SEARCH($BN87,CY$44)),MAX(CY$45:CY86)+1,0)</f>
        <v>0</v>
      </c>
      <c r="CZ87" s="8">
        <f ca="1">IF(ISNUMBER(SEARCH($BN87,CZ$44)),MAX(CZ$45:CZ86)+1,0)</f>
        <v>0</v>
      </c>
      <c r="DA87" s="8">
        <f ca="1">IF(ISNUMBER(SEARCH($BN87,DA$44)),MAX(DA$45:DA86)+1,0)</f>
        <v>0</v>
      </c>
      <c r="DB87" s="8">
        <f ca="1">IF(ISNUMBER(SEARCH($BN87,DB$44)),MAX(DB$45:DB86)+1,0)</f>
        <v>0</v>
      </c>
      <c r="DD87" s="8" t="s">
        <v>294</v>
      </c>
      <c r="DH87" s="13" t="s">
        <v>85</v>
      </c>
      <c r="DI87" s="15">
        <f t="shared" si="22"/>
        <v>3</v>
      </c>
      <c r="DK87" s="15">
        <f t="shared" si="33"/>
        <v>100</v>
      </c>
      <c r="DL87" s="15">
        <f t="shared" si="18"/>
        <v>48</v>
      </c>
      <c r="DM87" s="16" t="s">
        <v>38</v>
      </c>
      <c r="DN87" s="16">
        <v>2</v>
      </c>
      <c r="DO87" s="16">
        <v>5</v>
      </c>
      <c r="DP87" s="16">
        <v>2</v>
      </c>
      <c r="DQ87" s="16">
        <v>3</v>
      </c>
      <c r="DR87" s="16">
        <v>6</v>
      </c>
      <c r="DS87" s="16" t="s">
        <v>128</v>
      </c>
      <c r="DT87" s="18">
        <v>50000</v>
      </c>
      <c r="DU87" s="16" t="s">
        <v>488</v>
      </c>
      <c r="DV87" s="13" t="s">
        <v>499</v>
      </c>
      <c r="DW87" s="16"/>
      <c r="EB87" s="30">
        <f t="shared" si="34"/>
        <v>0</v>
      </c>
      <c r="ED87" s="30">
        <f t="array" ref="ED87">SUM($ES$39:$FR$39*ES87:FR87)</f>
        <v>0</v>
      </c>
      <c r="EE87" s="24">
        <f>IF(EB87=0,0,MAX($EE$41:EE86)+1)</f>
        <v>0</v>
      </c>
      <c r="EF87" s="24">
        <f t="shared" si="35"/>
        <v>47</v>
      </c>
      <c r="EG87" s="24" t="s">
        <v>319</v>
      </c>
      <c r="EH87" s="24">
        <v>1</v>
      </c>
      <c r="EI87" s="24">
        <v>7</v>
      </c>
      <c r="EJ87" s="24">
        <v>4</v>
      </c>
      <c r="EK87" s="24">
        <v>4</v>
      </c>
      <c r="EL87" s="24">
        <v>8</v>
      </c>
      <c r="EM87" s="24" t="s">
        <v>320</v>
      </c>
      <c r="EN87" s="25">
        <v>260000</v>
      </c>
      <c r="EQ87" s="30">
        <v>1</v>
      </c>
      <c r="EX87" s="24">
        <v>1</v>
      </c>
      <c r="EZ87" s="24">
        <v>1</v>
      </c>
    </row>
    <row r="88" spans="65:174" ht="15" hidden="1" customHeight="1">
      <c r="BM88" s="8" t="s">
        <v>296</v>
      </c>
      <c r="BN88" s="8" t="s">
        <v>295</v>
      </c>
      <c r="BP88" s="8">
        <f ca="1">IF(ISNUMBER(SEARCH($BN88,BP$44)),MAX(BP$45:BP87)+1,0)</f>
        <v>0</v>
      </c>
      <c r="BQ88" s="8">
        <f ca="1">IF(ISNUMBER(SEARCH($BN88,BQ$44)),MAX(BQ$45:BQ87)+1,0)</f>
        <v>0</v>
      </c>
      <c r="BR88" s="8">
        <f ca="1">IF(ISNUMBER(SEARCH($BN88,BR$44)),MAX(BR$45:BR87)+1,0)</f>
        <v>0</v>
      </c>
      <c r="BS88" s="8">
        <f ca="1">IF(ISNUMBER(SEARCH($BN88,BS$44)),MAX(BS$45:BS87)+1,0)</f>
        <v>0</v>
      </c>
      <c r="BT88" s="8">
        <f ca="1">IF(ISNUMBER(SEARCH($BN88,BT$44)),MAX(BT$45:BT87)+1,0)</f>
        <v>0</v>
      </c>
      <c r="BU88" s="8">
        <f ca="1">IF(ISNUMBER(SEARCH($BN88,BU$44)),MAX(BU$45:BU87)+1,0)</f>
        <v>0</v>
      </c>
      <c r="BV88" s="8">
        <f ca="1">IF(ISNUMBER(SEARCH($BN88,BV$44)),MAX(BV$45:BV87)+1,0)</f>
        <v>0</v>
      </c>
      <c r="BW88" s="8">
        <f ca="1">IF(ISNUMBER(SEARCH($BN88,BW$44)),MAX(BW$45:BW87)+1,0)</f>
        <v>0</v>
      </c>
      <c r="BX88" s="8">
        <f ca="1">IF(ISNUMBER(SEARCH($BN88,BX$44)),MAX(BX$45:BX87)+1,0)</f>
        <v>0</v>
      </c>
      <c r="BY88" s="8">
        <f ca="1">IF(ISNUMBER(SEARCH($BN88,BY$44)),MAX(BY$45:BY87)+1,0)</f>
        <v>0</v>
      </c>
      <c r="BZ88" s="8">
        <f ca="1">IF(ISNUMBER(SEARCH($BN88,BZ$44)),MAX(BZ$45:BZ87)+1,0)</f>
        <v>0</v>
      </c>
      <c r="CA88" s="8">
        <f ca="1">IF(ISNUMBER(SEARCH($BN88,CA$44)),MAX(CA$45:CA87)+1,0)</f>
        <v>0</v>
      </c>
      <c r="CB88" s="8">
        <f ca="1">IF(ISNUMBER(SEARCH($BN88,CB$44)),MAX(CB$45:CB87)+1,0)</f>
        <v>0</v>
      </c>
      <c r="CC88" s="8">
        <f ca="1">IF(ISNUMBER(SEARCH($BN88,CC$44)),MAX(CC$45:CC87)+1,0)</f>
        <v>0</v>
      </c>
      <c r="CD88" s="8">
        <f ca="1">IF(ISNUMBER(SEARCH($BN88,CD$44)),MAX(CD$45:CD87)+1,0)</f>
        <v>0</v>
      </c>
      <c r="CE88" s="8">
        <f ca="1">IF(ISNUMBER(SEARCH($BN88,CE$44)),MAX(CE$45:CE87)+1,0)</f>
        <v>0</v>
      </c>
      <c r="CG88" s="8" t="s">
        <v>296</v>
      </c>
      <c r="CJ88" s="8" t="s">
        <v>296</v>
      </c>
      <c r="CK88" s="8" t="s">
        <v>295</v>
      </c>
      <c r="CM88" s="8">
        <f ca="1">IF(ISNUMBER(SEARCH($BN88,CM$44)),MAX(CM$45:CM87)+1,0)</f>
        <v>0</v>
      </c>
      <c r="CN88" s="8">
        <f ca="1">IF(ISNUMBER(SEARCH($BN88,CN$44)),MAX(CN$45:CN87)+1,0)</f>
        <v>0</v>
      </c>
      <c r="CO88" s="8">
        <f ca="1">IF(ISNUMBER(SEARCH($BN88,CO$44)),MAX(CO$45:CO87)+1,0)</f>
        <v>0</v>
      </c>
      <c r="CP88" s="8">
        <f ca="1">IF(ISNUMBER(SEARCH($BN88,CP$44)),MAX(CP$45:CP87)+1,0)</f>
        <v>0</v>
      </c>
      <c r="CQ88" s="8">
        <f ca="1">IF(ISNUMBER(SEARCH($BN88,CQ$44)),MAX(CQ$45:CQ87)+1,0)</f>
        <v>0</v>
      </c>
      <c r="CR88" s="8">
        <f ca="1">IF(ISNUMBER(SEARCH($BN88,CR$44)),MAX(CR$45:CR87)+1,0)</f>
        <v>0</v>
      </c>
      <c r="CS88" s="8">
        <f ca="1">IF(ISNUMBER(SEARCH($BN88,CS$44)),MAX(CS$45:CS87)+1,0)</f>
        <v>0</v>
      </c>
      <c r="CT88" s="8">
        <f ca="1">IF(ISNUMBER(SEARCH($BN88,CT$44)),MAX(CT$45:CT87)+1,0)</f>
        <v>0</v>
      </c>
      <c r="CU88" s="8">
        <f ca="1">IF(ISNUMBER(SEARCH($BN88,CU$44)),MAX(CU$45:CU87)+1,0)</f>
        <v>0</v>
      </c>
      <c r="CV88" s="8">
        <f ca="1">IF(ISNUMBER(SEARCH($BN88,CV$44)),MAX(CV$45:CV87)+1,0)</f>
        <v>0</v>
      </c>
      <c r="CW88" s="8">
        <f ca="1">IF(ISNUMBER(SEARCH($BN88,CW$44)),MAX(CW$45:CW87)+1,0)</f>
        <v>0</v>
      </c>
      <c r="CX88" s="8">
        <f ca="1">IF(ISNUMBER(SEARCH($BN88,CX$44)),MAX(CX$45:CX87)+1,0)</f>
        <v>0</v>
      </c>
      <c r="CY88" s="8">
        <f ca="1">IF(ISNUMBER(SEARCH($BN88,CY$44)),MAX(CY$45:CY87)+1,0)</f>
        <v>0</v>
      </c>
      <c r="CZ88" s="8">
        <f ca="1">IF(ISNUMBER(SEARCH($BN88,CZ$44)),MAX(CZ$45:CZ87)+1,0)</f>
        <v>0</v>
      </c>
      <c r="DA88" s="8">
        <f ca="1">IF(ISNUMBER(SEARCH($BN88,DA$44)),MAX(DA$45:DA87)+1,0)</f>
        <v>0</v>
      </c>
      <c r="DB88" s="8">
        <f ca="1">IF(ISNUMBER(SEARCH($BN88,DB$44)),MAX(DB$45:DB87)+1,0)</f>
        <v>0</v>
      </c>
      <c r="DD88" s="8" t="s">
        <v>296</v>
      </c>
      <c r="DH88" s="13" t="s">
        <v>85</v>
      </c>
      <c r="DI88" s="15">
        <f t="shared" si="22"/>
        <v>4</v>
      </c>
      <c r="DK88" s="15">
        <f t="shared" si="33"/>
        <v>100</v>
      </c>
      <c r="DL88" s="15">
        <f t="shared" si="18"/>
        <v>49</v>
      </c>
      <c r="DM88" s="16" t="s">
        <v>129</v>
      </c>
      <c r="DN88" s="16">
        <v>2</v>
      </c>
      <c r="DO88" s="16">
        <v>5</v>
      </c>
      <c r="DP88" s="16">
        <v>2</v>
      </c>
      <c r="DQ88" s="16">
        <v>3</v>
      </c>
      <c r="DR88" s="16">
        <v>7</v>
      </c>
      <c r="DS88" s="16" t="s">
        <v>130</v>
      </c>
      <c r="DT88" s="18">
        <v>50000</v>
      </c>
      <c r="DU88" s="16" t="s">
        <v>489</v>
      </c>
      <c r="DV88" s="13" t="s">
        <v>500</v>
      </c>
      <c r="DW88" s="16"/>
      <c r="EB88" s="30">
        <f t="shared" si="34"/>
        <v>0</v>
      </c>
      <c r="ED88" s="30">
        <f t="array" ref="ED88">SUM($ES$39:$FR$39*ES88:FR88)</f>
        <v>0</v>
      </c>
      <c r="EE88" s="24">
        <f>IF(EB88=0,0,MAX($EE$41:EE87)+1)</f>
        <v>0</v>
      </c>
      <c r="EF88" s="24">
        <f t="shared" si="35"/>
        <v>48</v>
      </c>
      <c r="EG88" s="24" t="s">
        <v>321</v>
      </c>
      <c r="EH88" s="24">
        <v>1</v>
      </c>
      <c r="EI88" s="24">
        <v>7</v>
      </c>
      <c r="EJ88" s="24">
        <v>2</v>
      </c>
      <c r="EK88" s="24">
        <v>3</v>
      </c>
      <c r="EL88" s="24">
        <v>7</v>
      </c>
      <c r="EM88" s="24" t="s">
        <v>322</v>
      </c>
      <c r="EN88" s="25">
        <v>130000</v>
      </c>
      <c r="EQ88" s="30">
        <v>0</v>
      </c>
      <c r="FE88" s="24">
        <v>1</v>
      </c>
    </row>
    <row r="89" spans="65:174" ht="15" hidden="1" customHeight="1">
      <c r="BM89" s="8" t="s">
        <v>297</v>
      </c>
      <c r="BN89" s="8" t="s">
        <v>295</v>
      </c>
      <c r="BP89" s="8">
        <f ca="1">IF(ISNUMBER(SEARCH($BN89,BP$44)),MAX(BP$45:BP88)+1,0)</f>
        <v>0</v>
      </c>
      <c r="BQ89" s="8">
        <f ca="1">IF(ISNUMBER(SEARCH($BN89,BQ$44)),MAX(BQ$45:BQ88)+1,0)</f>
        <v>0</v>
      </c>
      <c r="BR89" s="8">
        <f ca="1">IF(ISNUMBER(SEARCH($BN89,BR$44)),MAX(BR$45:BR88)+1,0)</f>
        <v>0</v>
      </c>
      <c r="BS89" s="8">
        <f ca="1">IF(ISNUMBER(SEARCH($BN89,BS$44)),MAX(BS$45:BS88)+1,0)</f>
        <v>0</v>
      </c>
      <c r="BT89" s="8">
        <f ca="1">IF(ISNUMBER(SEARCH($BN89,BT$44)),MAX(BT$45:BT88)+1,0)</f>
        <v>0</v>
      </c>
      <c r="BU89" s="8">
        <f ca="1">IF(ISNUMBER(SEARCH($BN89,BU$44)),MAX(BU$45:BU88)+1,0)</f>
        <v>0</v>
      </c>
      <c r="BV89" s="8">
        <f ca="1">IF(ISNUMBER(SEARCH($BN89,BV$44)),MAX(BV$45:BV88)+1,0)</f>
        <v>0</v>
      </c>
      <c r="BW89" s="8">
        <f ca="1">IF(ISNUMBER(SEARCH($BN89,BW$44)),MAX(BW$45:BW88)+1,0)</f>
        <v>0</v>
      </c>
      <c r="BX89" s="8">
        <f ca="1">IF(ISNUMBER(SEARCH($BN89,BX$44)),MAX(BX$45:BX88)+1,0)</f>
        <v>0</v>
      </c>
      <c r="BY89" s="8">
        <f ca="1">IF(ISNUMBER(SEARCH($BN89,BY$44)),MAX(BY$45:BY88)+1,0)</f>
        <v>0</v>
      </c>
      <c r="BZ89" s="8">
        <f ca="1">IF(ISNUMBER(SEARCH($BN89,BZ$44)),MAX(BZ$45:BZ88)+1,0)</f>
        <v>0</v>
      </c>
      <c r="CA89" s="8">
        <f ca="1">IF(ISNUMBER(SEARCH($BN89,CA$44)),MAX(CA$45:CA88)+1,0)</f>
        <v>0</v>
      </c>
      <c r="CB89" s="8">
        <f ca="1">IF(ISNUMBER(SEARCH($BN89,CB$44)),MAX(CB$45:CB88)+1,0)</f>
        <v>0</v>
      </c>
      <c r="CC89" s="8">
        <f ca="1">IF(ISNUMBER(SEARCH($BN89,CC$44)),MAX(CC$45:CC88)+1,0)</f>
        <v>0</v>
      </c>
      <c r="CD89" s="8">
        <f ca="1">IF(ISNUMBER(SEARCH($BN89,CD$44)),MAX(CD$45:CD88)+1,0)</f>
        <v>0</v>
      </c>
      <c r="CE89" s="8">
        <f ca="1">IF(ISNUMBER(SEARCH($BN89,CE$44)),MAX(CE$45:CE88)+1,0)</f>
        <v>0</v>
      </c>
      <c r="CG89" s="8" t="s">
        <v>297</v>
      </c>
      <c r="CJ89" s="8" t="s">
        <v>297</v>
      </c>
      <c r="CK89" s="8" t="s">
        <v>295</v>
      </c>
      <c r="CM89" s="8">
        <f ca="1">IF(ISNUMBER(SEARCH($BN89,CM$44)),MAX(CM$45:CM88)+1,0)</f>
        <v>0</v>
      </c>
      <c r="CN89" s="8">
        <f ca="1">IF(ISNUMBER(SEARCH($BN89,CN$44)),MAX(CN$45:CN88)+1,0)</f>
        <v>0</v>
      </c>
      <c r="CO89" s="8">
        <f ca="1">IF(ISNUMBER(SEARCH($BN89,CO$44)),MAX(CO$45:CO88)+1,0)</f>
        <v>0</v>
      </c>
      <c r="CP89" s="8">
        <f ca="1">IF(ISNUMBER(SEARCH($BN89,CP$44)),MAX(CP$45:CP88)+1,0)</f>
        <v>0</v>
      </c>
      <c r="CQ89" s="8">
        <f ca="1">IF(ISNUMBER(SEARCH($BN89,CQ$44)),MAX(CQ$45:CQ88)+1,0)</f>
        <v>0</v>
      </c>
      <c r="CR89" s="8">
        <f ca="1">IF(ISNUMBER(SEARCH($BN89,CR$44)),MAX(CR$45:CR88)+1,0)</f>
        <v>0</v>
      </c>
      <c r="CS89" s="8">
        <f ca="1">IF(ISNUMBER(SEARCH($BN89,CS$44)),MAX(CS$45:CS88)+1,0)</f>
        <v>0</v>
      </c>
      <c r="CT89" s="8">
        <f ca="1">IF(ISNUMBER(SEARCH($BN89,CT$44)),MAX(CT$45:CT88)+1,0)</f>
        <v>0</v>
      </c>
      <c r="CU89" s="8">
        <f ca="1">IF(ISNUMBER(SEARCH($BN89,CU$44)),MAX(CU$45:CU88)+1,0)</f>
        <v>0</v>
      </c>
      <c r="CV89" s="8">
        <f ca="1">IF(ISNUMBER(SEARCH($BN89,CV$44)),MAX(CV$45:CV88)+1,0)</f>
        <v>0</v>
      </c>
      <c r="CW89" s="8">
        <f ca="1">IF(ISNUMBER(SEARCH($BN89,CW$44)),MAX(CW$45:CW88)+1,0)</f>
        <v>0</v>
      </c>
      <c r="CX89" s="8">
        <f ca="1">IF(ISNUMBER(SEARCH($BN89,CX$44)),MAX(CX$45:CX88)+1,0)</f>
        <v>0</v>
      </c>
      <c r="CY89" s="8">
        <f ca="1">IF(ISNUMBER(SEARCH($BN89,CY$44)),MAX(CY$45:CY88)+1,0)</f>
        <v>0</v>
      </c>
      <c r="CZ89" s="8">
        <f ca="1">IF(ISNUMBER(SEARCH($BN89,CZ$44)),MAX(CZ$45:CZ88)+1,0)</f>
        <v>0</v>
      </c>
      <c r="DA89" s="8">
        <f ca="1">IF(ISNUMBER(SEARCH($BN89,DA$44)),MAX(DA$45:DA88)+1,0)</f>
        <v>0</v>
      </c>
      <c r="DB89" s="8">
        <f ca="1">IF(ISNUMBER(SEARCH($BN89,DB$44)),MAX(DB$45:DB88)+1,0)</f>
        <v>0</v>
      </c>
      <c r="DD89" s="8" t="s">
        <v>297</v>
      </c>
      <c r="DH89" s="13" t="s">
        <v>87</v>
      </c>
      <c r="DI89" s="15">
        <f t="shared" si="22"/>
        <v>1</v>
      </c>
      <c r="DK89" s="15">
        <f t="shared" si="33"/>
        <v>100</v>
      </c>
      <c r="DL89" s="15">
        <f t="shared" si="18"/>
        <v>50</v>
      </c>
      <c r="DM89" s="13" t="s">
        <v>72</v>
      </c>
      <c r="DN89" s="13">
        <v>16</v>
      </c>
      <c r="DO89" s="13">
        <v>6</v>
      </c>
      <c r="DP89" s="13">
        <v>3</v>
      </c>
      <c r="DQ89" s="13">
        <v>4</v>
      </c>
      <c r="DR89" s="13">
        <v>8</v>
      </c>
      <c r="DS89" s="16" t="s">
        <v>32</v>
      </c>
      <c r="DT89" s="14">
        <v>70000</v>
      </c>
      <c r="DU89" s="16" t="s">
        <v>478</v>
      </c>
      <c r="DV89" s="13" t="s">
        <v>494</v>
      </c>
      <c r="DW89" s="16"/>
      <c r="EB89" s="30">
        <f t="shared" si="34"/>
        <v>0</v>
      </c>
      <c r="ED89" s="30">
        <f t="array" ref="ED89">SUM($ES$39:$FR$39*ES89:FR89)</f>
        <v>0</v>
      </c>
      <c r="EE89" s="24">
        <f>IF(EB89=0,0,MAX($EE$41:EE88)+1)</f>
        <v>0</v>
      </c>
      <c r="EF89" s="24">
        <f t="shared" si="35"/>
        <v>49</v>
      </c>
      <c r="EG89" s="24" t="s">
        <v>323</v>
      </c>
      <c r="EH89" s="24">
        <v>1</v>
      </c>
      <c r="EI89" s="24">
        <v>5</v>
      </c>
      <c r="EJ89" s="24">
        <v>6</v>
      </c>
      <c r="EK89" s="24">
        <v>1</v>
      </c>
      <c r="EL89" s="24">
        <v>8</v>
      </c>
      <c r="EM89" s="24" t="s">
        <v>324</v>
      </c>
      <c r="EN89" s="25">
        <v>330000</v>
      </c>
      <c r="EQ89" s="30">
        <v>0</v>
      </c>
      <c r="FI89" s="24">
        <v>1</v>
      </c>
    </row>
    <row r="90" spans="65:174" ht="15" hidden="1" customHeight="1">
      <c r="BM90" s="8" t="s">
        <v>298</v>
      </c>
      <c r="BN90" s="8" t="s">
        <v>295</v>
      </c>
      <c r="BP90" s="8">
        <f ca="1">IF(ISNUMBER(SEARCH($BN90,BP$44)),MAX(BP$45:BP89)+1,0)</f>
        <v>0</v>
      </c>
      <c r="BQ90" s="8">
        <f ca="1">IF(ISNUMBER(SEARCH($BN90,BQ$44)),MAX(BQ$45:BQ89)+1,0)</f>
        <v>0</v>
      </c>
      <c r="BR90" s="8">
        <f ca="1">IF(ISNUMBER(SEARCH($BN90,BR$44)),MAX(BR$45:BR89)+1,0)</f>
        <v>0</v>
      </c>
      <c r="BS90" s="8">
        <f ca="1">IF(ISNUMBER(SEARCH($BN90,BS$44)),MAX(BS$45:BS89)+1,0)</f>
        <v>0</v>
      </c>
      <c r="BT90" s="8">
        <f ca="1">IF(ISNUMBER(SEARCH($BN90,BT$44)),MAX(BT$45:BT89)+1,0)</f>
        <v>0</v>
      </c>
      <c r="BU90" s="8">
        <f ca="1">IF(ISNUMBER(SEARCH($BN90,BU$44)),MAX(BU$45:BU89)+1,0)</f>
        <v>0</v>
      </c>
      <c r="BV90" s="8">
        <f ca="1">IF(ISNUMBER(SEARCH($BN90,BV$44)),MAX(BV$45:BV89)+1,0)</f>
        <v>0</v>
      </c>
      <c r="BW90" s="8">
        <f ca="1">IF(ISNUMBER(SEARCH($BN90,BW$44)),MAX(BW$45:BW89)+1,0)</f>
        <v>0</v>
      </c>
      <c r="BX90" s="8">
        <f ca="1">IF(ISNUMBER(SEARCH($BN90,BX$44)),MAX(BX$45:BX89)+1,0)</f>
        <v>0</v>
      </c>
      <c r="BY90" s="8">
        <f ca="1">IF(ISNUMBER(SEARCH($BN90,BY$44)),MAX(BY$45:BY89)+1,0)</f>
        <v>0</v>
      </c>
      <c r="BZ90" s="8">
        <f ca="1">IF(ISNUMBER(SEARCH($BN90,BZ$44)),MAX(BZ$45:BZ89)+1,0)</f>
        <v>0</v>
      </c>
      <c r="CA90" s="8">
        <f ca="1">IF(ISNUMBER(SEARCH($BN90,CA$44)),MAX(CA$45:CA89)+1,0)</f>
        <v>0</v>
      </c>
      <c r="CB90" s="8">
        <f ca="1">IF(ISNUMBER(SEARCH($BN90,CB$44)),MAX(CB$45:CB89)+1,0)</f>
        <v>0</v>
      </c>
      <c r="CC90" s="8">
        <f ca="1">IF(ISNUMBER(SEARCH($BN90,CC$44)),MAX(CC$45:CC89)+1,0)</f>
        <v>0</v>
      </c>
      <c r="CD90" s="8">
        <f ca="1">IF(ISNUMBER(SEARCH($BN90,CD$44)),MAX(CD$45:CD89)+1,0)</f>
        <v>0</v>
      </c>
      <c r="CE90" s="8">
        <f ca="1">IF(ISNUMBER(SEARCH($BN90,CE$44)),MAX(CE$45:CE89)+1,0)</f>
        <v>0</v>
      </c>
      <c r="CG90" s="8" t="s">
        <v>298</v>
      </c>
      <c r="CJ90" s="8" t="s">
        <v>298</v>
      </c>
      <c r="CK90" s="8" t="s">
        <v>295</v>
      </c>
      <c r="CM90" s="8">
        <f ca="1">IF(ISNUMBER(SEARCH($BN90,CM$44)),MAX(CM$45:CM89)+1,0)</f>
        <v>0</v>
      </c>
      <c r="CN90" s="8">
        <f ca="1">IF(ISNUMBER(SEARCH($BN90,CN$44)),MAX(CN$45:CN89)+1,0)</f>
        <v>0</v>
      </c>
      <c r="CO90" s="8">
        <f ca="1">IF(ISNUMBER(SEARCH($BN90,CO$44)),MAX(CO$45:CO89)+1,0)</f>
        <v>0</v>
      </c>
      <c r="CP90" s="8">
        <f ca="1">IF(ISNUMBER(SEARCH($BN90,CP$44)),MAX(CP$45:CP89)+1,0)</f>
        <v>0</v>
      </c>
      <c r="CQ90" s="8">
        <f ca="1">IF(ISNUMBER(SEARCH($BN90,CQ$44)),MAX(CQ$45:CQ89)+1,0)</f>
        <v>0</v>
      </c>
      <c r="CR90" s="8">
        <f ca="1">IF(ISNUMBER(SEARCH($BN90,CR$44)),MAX(CR$45:CR89)+1,0)</f>
        <v>0</v>
      </c>
      <c r="CS90" s="8">
        <f ca="1">IF(ISNUMBER(SEARCH($BN90,CS$44)),MAX(CS$45:CS89)+1,0)</f>
        <v>0</v>
      </c>
      <c r="CT90" s="8">
        <f ca="1">IF(ISNUMBER(SEARCH($BN90,CT$44)),MAX(CT$45:CT89)+1,0)</f>
        <v>0</v>
      </c>
      <c r="CU90" s="8">
        <f ca="1">IF(ISNUMBER(SEARCH($BN90,CU$44)),MAX(CU$45:CU89)+1,0)</f>
        <v>0</v>
      </c>
      <c r="CV90" s="8">
        <f ca="1">IF(ISNUMBER(SEARCH($BN90,CV$44)),MAX(CV$45:CV89)+1,0)</f>
        <v>0</v>
      </c>
      <c r="CW90" s="8">
        <f ca="1">IF(ISNUMBER(SEARCH($BN90,CW$44)),MAX(CW$45:CW89)+1,0)</f>
        <v>0</v>
      </c>
      <c r="CX90" s="8">
        <f ca="1">IF(ISNUMBER(SEARCH($BN90,CX$44)),MAX(CX$45:CX89)+1,0)</f>
        <v>0</v>
      </c>
      <c r="CY90" s="8">
        <f ca="1">IF(ISNUMBER(SEARCH($BN90,CY$44)),MAX(CY$45:CY89)+1,0)</f>
        <v>0</v>
      </c>
      <c r="CZ90" s="8">
        <f ca="1">IF(ISNUMBER(SEARCH($BN90,CZ$44)),MAX(CZ$45:CZ89)+1,0)</f>
        <v>0</v>
      </c>
      <c r="DA90" s="8">
        <f ca="1">IF(ISNUMBER(SEARCH($BN90,DA$44)),MAX(DA$45:DA89)+1,0)</f>
        <v>0</v>
      </c>
      <c r="DB90" s="8">
        <f ca="1">IF(ISNUMBER(SEARCH($BN90,DB$44)),MAX(DB$45:DB89)+1,0)</f>
        <v>0</v>
      </c>
      <c r="DD90" s="8" t="s">
        <v>298</v>
      </c>
      <c r="DH90" s="13" t="s">
        <v>87</v>
      </c>
      <c r="DI90" s="15">
        <f t="shared" si="22"/>
        <v>2</v>
      </c>
      <c r="DK90" s="15">
        <f t="shared" si="33"/>
        <v>100</v>
      </c>
      <c r="DL90" s="15">
        <f t="shared" si="18"/>
        <v>51</v>
      </c>
      <c r="DM90" s="13" t="s">
        <v>36</v>
      </c>
      <c r="DN90" s="13">
        <v>2</v>
      </c>
      <c r="DO90" s="13">
        <v>6</v>
      </c>
      <c r="DP90" s="13">
        <v>3</v>
      </c>
      <c r="DQ90" s="13">
        <v>4</v>
      </c>
      <c r="DR90" s="13">
        <v>8</v>
      </c>
      <c r="DS90" s="13" t="s">
        <v>131</v>
      </c>
      <c r="DT90" s="14">
        <v>90000</v>
      </c>
      <c r="DU90" s="16" t="s">
        <v>480</v>
      </c>
      <c r="DV90" s="13" t="s">
        <v>277</v>
      </c>
      <c r="DW90" s="16"/>
      <c r="EB90" s="30">
        <f t="shared" si="34"/>
        <v>0</v>
      </c>
      <c r="ED90" s="30">
        <f t="array" ref="ED90">SUM($ES$39:$FR$39*ES90:FR90)</f>
        <v>0</v>
      </c>
      <c r="EE90" s="24">
        <f>IF(EB90=0,0,MAX($EE$41:EE89)+1)</f>
        <v>0</v>
      </c>
      <c r="EF90" s="24">
        <f t="shared" si="35"/>
        <v>50</v>
      </c>
      <c r="EG90" s="27" t="s">
        <v>323</v>
      </c>
      <c r="EH90" s="24">
        <v>1</v>
      </c>
      <c r="EI90" s="27">
        <v>5</v>
      </c>
      <c r="EJ90" s="27">
        <v>6</v>
      </c>
      <c r="EK90" s="27">
        <v>1</v>
      </c>
      <c r="EL90" s="27">
        <v>8</v>
      </c>
      <c r="EM90" s="27" t="s">
        <v>407</v>
      </c>
      <c r="EN90" s="28">
        <v>330000</v>
      </c>
      <c r="EQ90" s="30">
        <v>0</v>
      </c>
      <c r="FI90" s="27">
        <v>1</v>
      </c>
      <c r="FR90" s="27">
        <v>1</v>
      </c>
    </row>
    <row r="91" spans="65:174" ht="15" hidden="1" customHeight="1">
      <c r="BM91" s="8" t="s">
        <v>299</v>
      </c>
      <c r="BN91" s="8" t="s">
        <v>295</v>
      </c>
      <c r="BP91" s="8">
        <f ca="1">IF(ISNUMBER(SEARCH($BN91,BP$44)),MAX(BP$45:BP90)+1,0)</f>
        <v>0</v>
      </c>
      <c r="BQ91" s="8">
        <f ca="1">IF(ISNUMBER(SEARCH($BN91,BQ$44)),MAX(BQ$45:BQ90)+1,0)</f>
        <v>0</v>
      </c>
      <c r="BR91" s="8">
        <f ca="1">IF(ISNUMBER(SEARCH($BN91,BR$44)),MAX(BR$45:BR90)+1,0)</f>
        <v>0</v>
      </c>
      <c r="BS91" s="8">
        <f ca="1">IF(ISNUMBER(SEARCH($BN91,BS$44)),MAX(BS$45:BS90)+1,0)</f>
        <v>0</v>
      </c>
      <c r="BT91" s="8">
        <f ca="1">IF(ISNUMBER(SEARCH($BN91,BT$44)),MAX(BT$45:BT90)+1,0)</f>
        <v>0</v>
      </c>
      <c r="BU91" s="8">
        <f ca="1">IF(ISNUMBER(SEARCH($BN91,BU$44)),MAX(BU$45:BU90)+1,0)</f>
        <v>0</v>
      </c>
      <c r="BV91" s="8">
        <f ca="1">IF(ISNUMBER(SEARCH($BN91,BV$44)),MAX(BV$45:BV90)+1,0)</f>
        <v>0</v>
      </c>
      <c r="BW91" s="8">
        <f ca="1">IF(ISNUMBER(SEARCH($BN91,BW$44)),MAX(BW$45:BW90)+1,0)</f>
        <v>0</v>
      </c>
      <c r="BX91" s="8">
        <f ca="1">IF(ISNUMBER(SEARCH($BN91,BX$44)),MAX(BX$45:BX90)+1,0)</f>
        <v>0</v>
      </c>
      <c r="BY91" s="8">
        <f ca="1">IF(ISNUMBER(SEARCH($BN91,BY$44)),MAX(BY$45:BY90)+1,0)</f>
        <v>0</v>
      </c>
      <c r="BZ91" s="8">
        <f ca="1">IF(ISNUMBER(SEARCH($BN91,BZ$44)),MAX(BZ$45:BZ90)+1,0)</f>
        <v>0</v>
      </c>
      <c r="CA91" s="8">
        <f ca="1">IF(ISNUMBER(SEARCH($BN91,CA$44)),MAX(CA$45:CA90)+1,0)</f>
        <v>0</v>
      </c>
      <c r="CB91" s="8">
        <f ca="1">IF(ISNUMBER(SEARCH($BN91,CB$44)),MAX(CB$45:CB90)+1,0)</f>
        <v>0</v>
      </c>
      <c r="CC91" s="8">
        <f ca="1">IF(ISNUMBER(SEARCH($BN91,CC$44)),MAX(CC$45:CC90)+1,0)</f>
        <v>0</v>
      </c>
      <c r="CD91" s="8">
        <f ca="1">IF(ISNUMBER(SEARCH($BN91,CD$44)),MAX(CD$45:CD90)+1,0)</f>
        <v>0</v>
      </c>
      <c r="CE91" s="8">
        <f ca="1">IF(ISNUMBER(SEARCH($BN91,CE$44)),MAX(CE$45:CE90)+1,0)</f>
        <v>0</v>
      </c>
      <c r="CG91" s="8" t="s">
        <v>299</v>
      </c>
      <c r="CJ91" s="8" t="s">
        <v>299</v>
      </c>
      <c r="CK91" s="8" t="s">
        <v>295</v>
      </c>
      <c r="CM91" s="8">
        <f ca="1">IF(ISNUMBER(SEARCH($BN91,CM$44)),MAX(CM$45:CM90)+1,0)</f>
        <v>0</v>
      </c>
      <c r="CN91" s="8">
        <f ca="1">IF(ISNUMBER(SEARCH($BN91,CN$44)),MAX(CN$45:CN90)+1,0)</f>
        <v>0</v>
      </c>
      <c r="CO91" s="8">
        <f ca="1">IF(ISNUMBER(SEARCH($BN91,CO$44)),MAX(CO$45:CO90)+1,0)</f>
        <v>0</v>
      </c>
      <c r="CP91" s="8">
        <f ca="1">IF(ISNUMBER(SEARCH($BN91,CP$44)),MAX(CP$45:CP90)+1,0)</f>
        <v>0</v>
      </c>
      <c r="CQ91" s="8">
        <f ca="1">IF(ISNUMBER(SEARCH($BN91,CQ$44)),MAX(CQ$45:CQ90)+1,0)</f>
        <v>0</v>
      </c>
      <c r="CR91" s="8">
        <f ca="1">IF(ISNUMBER(SEARCH($BN91,CR$44)),MAX(CR$45:CR90)+1,0)</f>
        <v>0</v>
      </c>
      <c r="CS91" s="8">
        <f ca="1">IF(ISNUMBER(SEARCH($BN91,CS$44)),MAX(CS$45:CS90)+1,0)</f>
        <v>0</v>
      </c>
      <c r="CT91" s="8">
        <f ca="1">IF(ISNUMBER(SEARCH($BN91,CT$44)),MAX(CT$45:CT90)+1,0)</f>
        <v>0</v>
      </c>
      <c r="CU91" s="8">
        <f ca="1">IF(ISNUMBER(SEARCH($BN91,CU$44)),MAX(CU$45:CU90)+1,0)</f>
        <v>0</v>
      </c>
      <c r="CV91" s="8">
        <f ca="1">IF(ISNUMBER(SEARCH($BN91,CV$44)),MAX(CV$45:CV90)+1,0)</f>
        <v>0</v>
      </c>
      <c r="CW91" s="8">
        <f ca="1">IF(ISNUMBER(SEARCH($BN91,CW$44)),MAX(CW$45:CW90)+1,0)</f>
        <v>0</v>
      </c>
      <c r="CX91" s="8">
        <f ca="1">IF(ISNUMBER(SEARCH($BN91,CX$44)),MAX(CX$45:CX90)+1,0)</f>
        <v>0</v>
      </c>
      <c r="CY91" s="8">
        <f ca="1">IF(ISNUMBER(SEARCH($BN91,CY$44)),MAX(CY$45:CY90)+1,0)</f>
        <v>0</v>
      </c>
      <c r="CZ91" s="8">
        <f ca="1">IF(ISNUMBER(SEARCH($BN91,CZ$44)),MAX(CZ$45:CZ90)+1,0)</f>
        <v>0</v>
      </c>
      <c r="DA91" s="8">
        <f ca="1">IF(ISNUMBER(SEARCH($BN91,DA$44)),MAX(DA$45:DA90)+1,0)</f>
        <v>0</v>
      </c>
      <c r="DB91" s="8">
        <f ca="1">IF(ISNUMBER(SEARCH($BN91,DB$44)),MAX(DB$45:DB90)+1,0)</f>
        <v>0</v>
      </c>
      <c r="DD91" s="8" t="s">
        <v>299</v>
      </c>
      <c r="DH91" s="13" t="s">
        <v>87</v>
      </c>
      <c r="DI91" s="15">
        <f t="shared" si="22"/>
        <v>3</v>
      </c>
      <c r="DK91" s="15">
        <f t="shared" si="33"/>
        <v>100</v>
      </c>
      <c r="DL91" s="15">
        <f t="shared" si="18"/>
        <v>52</v>
      </c>
      <c r="DM91" s="13" t="s">
        <v>38</v>
      </c>
      <c r="DN91" s="13">
        <v>4</v>
      </c>
      <c r="DO91" s="13">
        <v>8</v>
      </c>
      <c r="DP91" s="13">
        <v>3</v>
      </c>
      <c r="DQ91" s="13">
        <v>4</v>
      </c>
      <c r="DR91" s="13">
        <v>7</v>
      </c>
      <c r="DS91" s="13" t="s">
        <v>132</v>
      </c>
      <c r="DT91" s="14">
        <v>90000</v>
      </c>
      <c r="DU91" s="16" t="s">
        <v>478</v>
      </c>
      <c r="DV91" s="13" t="s">
        <v>494</v>
      </c>
      <c r="DW91" s="16"/>
      <c r="EB91" s="30">
        <f t="shared" si="34"/>
        <v>0</v>
      </c>
      <c r="ED91" s="30">
        <f t="array" ref="ED91">SUM($ES$39:$FR$39*ES91:FR91)</f>
        <v>0</v>
      </c>
      <c r="EE91" s="24">
        <f>IF(EB91=0,0,MAX($EE$41:EE90)+1)</f>
        <v>0</v>
      </c>
      <c r="EF91" s="24">
        <f t="shared" si="35"/>
        <v>51</v>
      </c>
      <c r="EG91" s="24" t="s">
        <v>325</v>
      </c>
      <c r="EH91" s="24">
        <v>1</v>
      </c>
      <c r="EI91" s="24">
        <v>7</v>
      </c>
      <c r="EJ91" s="24">
        <v>3</v>
      </c>
      <c r="EK91" s="24">
        <v>3</v>
      </c>
      <c r="EL91" s="24">
        <v>7</v>
      </c>
      <c r="EM91" s="24" t="s">
        <v>326</v>
      </c>
      <c r="EN91" s="25">
        <v>220000</v>
      </c>
      <c r="EQ91" s="30">
        <v>0</v>
      </c>
      <c r="EX91" s="24">
        <v>1</v>
      </c>
      <c r="FE91" s="24">
        <v>1</v>
      </c>
    </row>
    <row r="92" spans="65:174" ht="15" hidden="1" customHeight="1">
      <c r="BM92" s="8" t="s">
        <v>50</v>
      </c>
      <c r="BN92" s="8" t="s">
        <v>295</v>
      </c>
      <c r="BP92" s="8">
        <f ca="1">IF(ISNUMBER(SEARCH($BN92,BP$44)),MAX(BP$45:BP91)+1,0)</f>
        <v>0</v>
      </c>
      <c r="BQ92" s="8">
        <f ca="1">IF(ISNUMBER(SEARCH($BN92,BQ$44)),MAX(BQ$45:BQ91)+1,0)</f>
        <v>0</v>
      </c>
      <c r="BR92" s="8">
        <f ca="1">IF(ISNUMBER(SEARCH($BN92,BR$44)),MAX(BR$45:BR91)+1,0)</f>
        <v>0</v>
      </c>
      <c r="BS92" s="8">
        <f ca="1">IF(ISNUMBER(SEARCH($BN92,BS$44)),MAX(BS$45:BS91)+1,0)</f>
        <v>0</v>
      </c>
      <c r="BT92" s="8">
        <f ca="1">IF(ISNUMBER(SEARCH($BN92,BT$44)),MAX(BT$45:BT91)+1,0)</f>
        <v>0</v>
      </c>
      <c r="BU92" s="8">
        <f ca="1">IF(ISNUMBER(SEARCH($BN92,BU$44)),MAX(BU$45:BU91)+1,0)</f>
        <v>0</v>
      </c>
      <c r="BV92" s="8">
        <f ca="1">IF(ISNUMBER(SEARCH($BN92,BV$44)),MAX(BV$45:BV91)+1,0)</f>
        <v>0</v>
      </c>
      <c r="BW92" s="8">
        <f ca="1">IF(ISNUMBER(SEARCH($BN92,BW$44)),MAX(BW$45:BW91)+1,0)</f>
        <v>0</v>
      </c>
      <c r="BX92" s="8">
        <f ca="1">IF(ISNUMBER(SEARCH($BN92,BX$44)),MAX(BX$45:BX91)+1,0)</f>
        <v>0</v>
      </c>
      <c r="BY92" s="8">
        <f ca="1">IF(ISNUMBER(SEARCH($BN92,BY$44)),MAX(BY$45:BY91)+1,0)</f>
        <v>0</v>
      </c>
      <c r="BZ92" s="8">
        <f ca="1">IF(ISNUMBER(SEARCH($BN92,BZ$44)),MAX(BZ$45:BZ91)+1,0)</f>
        <v>0</v>
      </c>
      <c r="CA92" s="8">
        <f ca="1">IF(ISNUMBER(SEARCH($BN92,CA$44)),MAX(CA$45:CA91)+1,0)</f>
        <v>0</v>
      </c>
      <c r="CB92" s="8">
        <f ca="1">IF(ISNUMBER(SEARCH($BN92,CB$44)),MAX(CB$45:CB91)+1,0)</f>
        <v>0</v>
      </c>
      <c r="CC92" s="8">
        <f ca="1">IF(ISNUMBER(SEARCH($BN92,CC$44)),MAX(CC$45:CC91)+1,0)</f>
        <v>0</v>
      </c>
      <c r="CD92" s="8">
        <f ca="1">IF(ISNUMBER(SEARCH($BN92,CD$44)),MAX(CD$45:CD91)+1,0)</f>
        <v>0</v>
      </c>
      <c r="CE92" s="8">
        <f ca="1">IF(ISNUMBER(SEARCH($BN92,CE$44)),MAX(CE$45:CE91)+1,0)</f>
        <v>0</v>
      </c>
      <c r="CG92" s="8" t="s">
        <v>50</v>
      </c>
      <c r="CJ92" s="8" t="s">
        <v>50</v>
      </c>
      <c r="CK92" s="8" t="s">
        <v>295</v>
      </c>
      <c r="CM92" s="8">
        <f ca="1">IF(ISNUMBER(SEARCH($BN92,CM$44)),MAX(CM$45:CM91)+1,0)</f>
        <v>0</v>
      </c>
      <c r="CN92" s="8">
        <f ca="1">IF(ISNUMBER(SEARCH($BN92,CN$44)),MAX(CN$45:CN91)+1,0)</f>
        <v>0</v>
      </c>
      <c r="CO92" s="8">
        <f ca="1">IF(ISNUMBER(SEARCH($BN92,CO$44)),MAX(CO$45:CO91)+1,0)</f>
        <v>0</v>
      </c>
      <c r="CP92" s="8">
        <f ca="1">IF(ISNUMBER(SEARCH($BN92,CP$44)),MAX(CP$45:CP91)+1,0)</f>
        <v>0</v>
      </c>
      <c r="CQ92" s="8">
        <f ca="1">IF(ISNUMBER(SEARCH($BN92,CQ$44)),MAX(CQ$45:CQ91)+1,0)</f>
        <v>0</v>
      </c>
      <c r="CR92" s="8">
        <f ca="1">IF(ISNUMBER(SEARCH($BN92,CR$44)),MAX(CR$45:CR91)+1,0)</f>
        <v>0</v>
      </c>
      <c r="CS92" s="8">
        <f ca="1">IF(ISNUMBER(SEARCH($BN92,CS$44)),MAX(CS$45:CS91)+1,0)</f>
        <v>0</v>
      </c>
      <c r="CT92" s="8">
        <f ca="1">IF(ISNUMBER(SEARCH($BN92,CT$44)),MAX(CT$45:CT91)+1,0)</f>
        <v>0</v>
      </c>
      <c r="CU92" s="8">
        <f ca="1">IF(ISNUMBER(SEARCH($BN92,CU$44)),MAX(CU$45:CU91)+1,0)</f>
        <v>0</v>
      </c>
      <c r="CV92" s="8">
        <f ca="1">IF(ISNUMBER(SEARCH($BN92,CV$44)),MAX(CV$45:CV91)+1,0)</f>
        <v>0</v>
      </c>
      <c r="CW92" s="8">
        <f ca="1">IF(ISNUMBER(SEARCH($BN92,CW$44)),MAX(CW$45:CW91)+1,0)</f>
        <v>0</v>
      </c>
      <c r="CX92" s="8">
        <f ca="1">IF(ISNUMBER(SEARCH($BN92,CX$44)),MAX(CX$45:CX91)+1,0)</f>
        <v>0</v>
      </c>
      <c r="CY92" s="8">
        <f ca="1">IF(ISNUMBER(SEARCH($BN92,CY$44)),MAX(CY$45:CY91)+1,0)</f>
        <v>0</v>
      </c>
      <c r="CZ92" s="8">
        <f ca="1">IF(ISNUMBER(SEARCH($BN92,CZ$44)),MAX(CZ$45:CZ91)+1,0)</f>
        <v>0</v>
      </c>
      <c r="DA92" s="8">
        <f ca="1">IF(ISNUMBER(SEARCH($BN92,DA$44)),MAX(DA$45:DA91)+1,0)</f>
        <v>0</v>
      </c>
      <c r="DB92" s="8">
        <f ca="1">IF(ISNUMBER(SEARCH($BN92,DB$44)),MAX(DB$45:DB91)+1,0)</f>
        <v>0</v>
      </c>
      <c r="DD92" s="8" t="s">
        <v>50</v>
      </c>
      <c r="DH92" s="13" t="s">
        <v>87</v>
      </c>
      <c r="DI92" s="15">
        <f t="shared" si="22"/>
        <v>4</v>
      </c>
      <c r="DK92" s="15">
        <f t="shared" si="33"/>
        <v>100</v>
      </c>
      <c r="DL92" s="15">
        <f t="shared" si="18"/>
        <v>53</v>
      </c>
      <c r="DM92" s="13" t="s">
        <v>40</v>
      </c>
      <c r="DN92" s="13">
        <v>2</v>
      </c>
      <c r="DO92" s="13">
        <v>7</v>
      </c>
      <c r="DP92" s="13">
        <v>3</v>
      </c>
      <c r="DQ92" s="13">
        <v>4</v>
      </c>
      <c r="DR92" s="13">
        <v>8</v>
      </c>
      <c r="DS92" s="13" t="s">
        <v>77</v>
      </c>
      <c r="DT92" s="14">
        <v>100000</v>
      </c>
      <c r="DU92" s="16" t="s">
        <v>478</v>
      </c>
      <c r="DV92" s="13" t="s">
        <v>494</v>
      </c>
      <c r="DW92" s="16"/>
      <c r="EB92" s="30">
        <f t="shared" si="34"/>
        <v>0</v>
      </c>
      <c r="ED92" s="30">
        <f t="array" ref="ED92">SUM($ES$39:$FR$39*ES92:FR92)</f>
        <v>0</v>
      </c>
      <c r="EE92" s="24">
        <f>IF(EB92=0,0,MAX($EE$41:EE91)+1)</f>
        <v>0</v>
      </c>
      <c r="EF92" s="24">
        <f t="shared" si="35"/>
        <v>52</v>
      </c>
      <c r="EG92" s="27" t="s">
        <v>430</v>
      </c>
      <c r="EH92" s="27">
        <v>1</v>
      </c>
      <c r="EI92" s="27">
        <v>6</v>
      </c>
      <c r="EJ92" s="27">
        <v>4</v>
      </c>
      <c r="EK92" s="27">
        <v>2</v>
      </c>
      <c r="EL92" s="27">
        <v>8</v>
      </c>
      <c r="EM92" s="27" t="s">
        <v>431</v>
      </c>
      <c r="EN92" s="28">
        <v>230000</v>
      </c>
      <c r="EQ92" s="30">
        <v>1</v>
      </c>
      <c r="FE92" s="27">
        <v>1</v>
      </c>
      <c r="FH92" s="27">
        <v>1</v>
      </c>
      <c r="FO92" s="27">
        <v>1</v>
      </c>
    </row>
    <row r="93" spans="65:174" ht="15" hidden="1" customHeight="1">
      <c r="BM93" s="8" t="s">
        <v>300</v>
      </c>
      <c r="BN93" s="8" t="s">
        <v>295</v>
      </c>
      <c r="BP93" s="8">
        <f ca="1">IF(ISNUMBER(SEARCH($BN93,BP$44)),MAX(BP$45:BP92)+1,0)</f>
        <v>0</v>
      </c>
      <c r="BQ93" s="8">
        <f ca="1">IF(ISNUMBER(SEARCH($BN93,BQ$44)),MAX(BQ$45:BQ92)+1,0)</f>
        <v>0</v>
      </c>
      <c r="BR93" s="8">
        <f ca="1">IF(ISNUMBER(SEARCH($BN93,BR$44)),MAX(BR$45:BR92)+1,0)</f>
        <v>0</v>
      </c>
      <c r="BS93" s="8">
        <f ca="1">IF(ISNUMBER(SEARCH($BN93,BS$44)),MAX(BS$45:BS92)+1,0)</f>
        <v>0</v>
      </c>
      <c r="BT93" s="8">
        <f ca="1">IF(ISNUMBER(SEARCH($BN93,BT$44)),MAX(BT$45:BT92)+1,0)</f>
        <v>0</v>
      </c>
      <c r="BU93" s="8">
        <f ca="1">IF(ISNUMBER(SEARCH($BN93,BU$44)),MAX(BU$45:BU92)+1,0)</f>
        <v>0</v>
      </c>
      <c r="BV93" s="8">
        <f ca="1">IF(ISNUMBER(SEARCH($BN93,BV$44)),MAX(BV$45:BV92)+1,0)</f>
        <v>0</v>
      </c>
      <c r="BW93" s="8">
        <f ca="1">IF(ISNUMBER(SEARCH($BN93,BW$44)),MAX(BW$45:BW92)+1,0)</f>
        <v>0</v>
      </c>
      <c r="BX93" s="8">
        <f ca="1">IF(ISNUMBER(SEARCH($BN93,BX$44)),MAX(BX$45:BX92)+1,0)</f>
        <v>0</v>
      </c>
      <c r="BY93" s="8">
        <f ca="1">IF(ISNUMBER(SEARCH($BN93,BY$44)),MAX(BY$45:BY92)+1,0)</f>
        <v>0</v>
      </c>
      <c r="BZ93" s="8">
        <f ca="1">IF(ISNUMBER(SEARCH($BN93,BZ$44)),MAX(BZ$45:BZ92)+1,0)</f>
        <v>0</v>
      </c>
      <c r="CA93" s="8">
        <f ca="1">IF(ISNUMBER(SEARCH($BN93,CA$44)),MAX(CA$45:CA92)+1,0)</f>
        <v>0</v>
      </c>
      <c r="CB93" s="8">
        <f ca="1">IF(ISNUMBER(SEARCH($BN93,CB$44)),MAX(CB$45:CB92)+1,0)</f>
        <v>0</v>
      </c>
      <c r="CC93" s="8">
        <f ca="1">IF(ISNUMBER(SEARCH($BN93,CC$44)),MAX(CC$45:CC92)+1,0)</f>
        <v>0</v>
      </c>
      <c r="CD93" s="8">
        <f ca="1">IF(ISNUMBER(SEARCH($BN93,CD$44)),MAX(CD$45:CD92)+1,0)</f>
        <v>0</v>
      </c>
      <c r="CE93" s="8">
        <f ca="1">IF(ISNUMBER(SEARCH($BN93,CE$44)),MAX(CE$45:CE92)+1,0)</f>
        <v>0</v>
      </c>
      <c r="CG93" s="8" t="s">
        <v>300</v>
      </c>
      <c r="CJ93" s="8" t="s">
        <v>300</v>
      </c>
      <c r="CK93" s="8" t="s">
        <v>295</v>
      </c>
      <c r="CM93" s="8">
        <f ca="1">IF(ISNUMBER(SEARCH($BN93,CM$44)),MAX(CM$45:CM92)+1,0)</f>
        <v>0</v>
      </c>
      <c r="CN93" s="8">
        <f ca="1">IF(ISNUMBER(SEARCH($BN93,CN$44)),MAX(CN$45:CN92)+1,0)</f>
        <v>0</v>
      </c>
      <c r="CO93" s="8">
        <f ca="1">IF(ISNUMBER(SEARCH($BN93,CO$44)),MAX(CO$45:CO92)+1,0)</f>
        <v>0</v>
      </c>
      <c r="CP93" s="8">
        <f ca="1">IF(ISNUMBER(SEARCH($BN93,CP$44)),MAX(CP$45:CP92)+1,0)</f>
        <v>0</v>
      </c>
      <c r="CQ93" s="8">
        <f ca="1">IF(ISNUMBER(SEARCH($BN93,CQ$44)),MAX(CQ$45:CQ92)+1,0)</f>
        <v>0</v>
      </c>
      <c r="CR93" s="8">
        <f ca="1">IF(ISNUMBER(SEARCH($BN93,CR$44)),MAX(CR$45:CR92)+1,0)</f>
        <v>0</v>
      </c>
      <c r="CS93" s="8">
        <f ca="1">IF(ISNUMBER(SEARCH($BN93,CS$44)),MAX(CS$45:CS92)+1,0)</f>
        <v>0</v>
      </c>
      <c r="CT93" s="8">
        <f ca="1">IF(ISNUMBER(SEARCH($BN93,CT$44)),MAX(CT$45:CT92)+1,0)</f>
        <v>0</v>
      </c>
      <c r="CU93" s="8">
        <f ca="1">IF(ISNUMBER(SEARCH($BN93,CU$44)),MAX(CU$45:CU92)+1,0)</f>
        <v>0</v>
      </c>
      <c r="CV93" s="8">
        <f ca="1">IF(ISNUMBER(SEARCH($BN93,CV$44)),MAX(CV$45:CV92)+1,0)</f>
        <v>0</v>
      </c>
      <c r="CW93" s="8">
        <f ca="1">IF(ISNUMBER(SEARCH($BN93,CW$44)),MAX(CW$45:CW92)+1,0)</f>
        <v>0</v>
      </c>
      <c r="CX93" s="8">
        <f ca="1">IF(ISNUMBER(SEARCH($BN93,CX$44)),MAX(CX$45:CX92)+1,0)</f>
        <v>0</v>
      </c>
      <c r="CY93" s="8">
        <f ca="1">IF(ISNUMBER(SEARCH($BN93,CY$44)),MAX(CY$45:CY92)+1,0)</f>
        <v>0</v>
      </c>
      <c r="CZ93" s="8">
        <f ca="1">IF(ISNUMBER(SEARCH($BN93,CZ$44)),MAX(CZ$45:CZ92)+1,0)</f>
        <v>0</v>
      </c>
      <c r="DA93" s="8">
        <f ca="1">IF(ISNUMBER(SEARCH($BN93,DA$44)),MAX(DA$45:DA92)+1,0)</f>
        <v>0</v>
      </c>
      <c r="DB93" s="8">
        <f ca="1">IF(ISNUMBER(SEARCH($BN93,DB$44)),MAX(DB$45:DB92)+1,0)</f>
        <v>0</v>
      </c>
      <c r="DD93" s="8" t="s">
        <v>300</v>
      </c>
      <c r="DH93" s="13" t="s">
        <v>88</v>
      </c>
      <c r="DI93" s="15">
        <f t="shared" si="22"/>
        <v>1</v>
      </c>
      <c r="DK93" s="15">
        <f t="shared" si="33"/>
        <v>100</v>
      </c>
      <c r="DL93" s="15">
        <f t="shared" si="18"/>
        <v>54</v>
      </c>
      <c r="DM93" s="13" t="s">
        <v>43</v>
      </c>
      <c r="DN93" s="13">
        <v>16</v>
      </c>
      <c r="DO93" s="13">
        <v>6</v>
      </c>
      <c r="DP93" s="13">
        <v>3</v>
      </c>
      <c r="DQ93" s="13">
        <v>3</v>
      </c>
      <c r="DR93" s="13">
        <v>8</v>
      </c>
      <c r="DS93" s="16" t="s">
        <v>32</v>
      </c>
      <c r="DT93" s="14">
        <v>50000</v>
      </c>
      <c r="DU93" s="16" t="s">
        <v>476</v>
      </c>
      <c r="DV93" s="13" t="s">
        <v>492</v>
      </c>
      <c r="DW93" s="16"/>
      <c r="EB93" s="30">
        <f t="shared" si="34"/>
        <v>0</v>
      </c>
      <c r="ED93" s="30">
        <f t="array" ref="ED93">SUM($ES$39:$FR$39*ES93:FR93)</f>
        <v>0</v>
      </c>
      <c r="EE93" s="24">
        <f>IF(EB93=0,0,MAX($EE$41:EE92)+1)</f>
        <v>0</v>
      </c>
      <c r="EF93" s="24">
        <f t="shared" si="35"/>
        <v>53</v>
      </c>
      <c r="EG93" s="24" t="s">
        <v>327</v>
      </c>
      <c r="EH93" s="24">
        <v>1</v>
      </c>
      <c r="EI93" s="24">
        <v>8</v>
      </c>
      <c r="EJ93" s="24">
        <v>3</v>
      </c>
      <c r="EK93" s="24">
        <v>3</v>
      </c>
      <c r="EL93" s="24">
        <v>7</v>
      </c>
      <c r="EM93" s="24" t="s">
        <v>328</v>
      </c>
      <c r="EN93" s="25">
        <v>180000</v>
      </c>
      <c r="EQ93" s="30">
        <v>0</v>
      </c>
      <c r="FH93" s="24">
        <v>1</v>
      </c>
      <c r="FO93" s="24">
        <v>1</v>
      </c>
      <c r="FQ93" s="24">
        <v>1</v>
      </c>
    </row>
    <row r="94" spans="65:174" ht="15" hidden="1" customHeight="1">
      <c r="BM94" s="8" t="s">
        <v>301</v>
      </c>
      <c r="BN94" s="8" t="s">
        <v>295</v>
      </c>
      <c r="BP94" s="8">
        <f ca="1">IF(ISNUMBER(SEARCH($BN94,BP$44)),MAX(BP$45:BP93)+1,0)</f>
        <v>0</v>
      </c>
      <c r="BQ94" s="8">
        <f ca="1">IF(ISNUMBER(SEARCH($BN94,BQ$44)),MAX(BQ$45:BQ93)+1,0)</f>
        <v>0</v>
      </c>
      <c r="BR94" s="8">
        <f ca="1">IF(ISNUMBER(SEARCH($BN94,BR$44)),MAX(BR$45:BR93)+1,0)</f>
        <v>0</v>
      </c>
      <c r="BS94" s="8">
        <f ca="1">IF(ISNUMBER(SEARCH($BN94,BS$44)),MAX(BS$45:BS93)+1,0)</f>
        <v>0</v>
      </c>
      <c r="BT94" s="8">
        <f ca="1">IF(ISNUMBER(SEARCH($BN94,BT$44)),MAX(BT$45:BT93)+1,0)</f>
        <v>0</v>
      </c>
      <c r="BU94" s="8">
        <f ca="1">IF(ISNUMBER(SEARCH($BN94,BU$44)),MAX(BU$45:BU93)+1,0)</f>
        <v>0</v>
      </c>
      <c r="BV94" s="8">
        <f ca="1">IF(ISNUMBER(SEARCH($BN94,BV$44)),MAX(BV$45:BV93)+1,0)</f>
        <v>0</v>
      </c>
      <c r="BW94" s="8">
        <f ca="1">IF(ISNUMBER(SEARCH($BN94,BW$44)),MAX(BW$45:BW93)+1,0)</f>
        <v>0</v>
      </c>
      <c r="BX94" s="8">
        <f ca="1">IF(ISNUMBER(SEARCH($BN94,BX$44)),MAX(BX$45:BX93)+1,0)</f>
        <v>0</v>
      </c>
      <c r="BY94" s="8">
        <f ca="1">IF(ISNUMBER(SEARCH($BN94,BY$44)),MAX(BY$45:BY93)+1,0)</f>
        <v>0</v>
      </c>
      <c r="BZ94" s="8">
        <f ca="1">IF(ISNUMBER(SEARCH($BN94,BZ$44)),MAX(BZ$45:BZ93)+1,0)</f>
        <v>0</v>
      </c>
      <c r="CA94" s="8">
        <f ca="1">IF(ISNUMBER(SEARCH($BN94,CA$44)),MAX(CA$45:CA93)+1,0)</f>
        <v>0</v>
      </c>
      <c r="CB94" s="8">
        <f ca="1">IF(ISNUMBER(SEARCH($BN94,CB$44)),MAX(CB$45:CB93)+1,0)</f>
        <v>0</v>
      </c>
      <c r="CC94" s="8">
        <f ca="1">IF(ISNUMBER(SEARCH($BN94,CC$44)),MAX(CC$45:CC93)+1,0)</f>
        <v>0</v>
      </c>
      <c r="CD94" s="8">
        <f ca="1">IF(ISNUMBER(SEARCH($BN94,CD$44)),MAX(CD$45:CD93)+1,0)</f>
        <v>0</v>
      </c>
      <c r="CE94" s="8">
        <f ca="1">IF(ISNUMBER(SEARCH($BN94,CE$44)),MAX(CE$45:CE93)+1,0)</f>
        <v>0</v>
      </c>
      <c r="CG94" s="8" t="s">
        <v>301</v>
      </c>
      <c r="CJ94" s="8" t="s">
        <v>301</v>
      </c>
      <c r="CK94" s="8" t="s">
        <v>295</v>
      </c>
      <c r="CM94" s="8">
        <f ca="1">IF(ISNUMBER(SEARCH($BN94,CM$44)),MAX(CM$45:CM93)+1,0)</f>
        <v>0</v>
      </c>
      <c r="CN94" s="8">
        <f ca="1">IF(ISNUMBER(SEARCH($BN94,CN$44)),MAX(CN$45:CN93)+1,0)</f>
        <v>0</v>
      </c>
      <c r="CO94" s="8">
        <f ca="1">IF(ISNUMBER(SEARCH($BN94,CO$44)),MAX(CO$45:CO93)+1,0)</f>
        <v>0</v>
      </c>
      <c r="CP94" s="8">
        <f ca="1">IF(ISNUMBER(SEARCH($BN94,CP$44)),MAX(CP$45:CP93)+1,0)</f>
        <v>0</v>
      </c>
      <c r="CQ94" s="8">
        <f ca="1">IF(ISNUMBER(SEARCH($BN94,CQ$44)),MAX(CQ$45:CQ93)+1,0)</f>
        <v>0</v>
      </c>
      <c r="CR94" s="8">
        <f ca="1">IF(ISNUMBER(SEARCH($BN94,CR$44)),MAX(CR$45:CR93)+1,0)</f>
        <v>0</v>
      </c>
      <c r="CS94" s="8">
        <f ca="1">IF(ISNUMBER(SEARCH($BN94,CS$44)),MAX(CS$45:CS93)+1,0)</f>
        <v>0</v>
      </c>
      <c r="CT94" s="8">
        <f ca="1">IF(ISNUMBER(SEARCH($BN94,CT$44)),MAX(CT$45:CT93)+1,0)</f>
        <v>0</v>
      </c>
      <c r="CU94" s="8">
        <f ca="1">IF(ISNUMBER(SEARCH($BN94,CU$44)),MAX(CU$45:CU93)+1,0)</f>
        <v>0</v>
      </c>
      <c r="CV94" s="8">
        <f ca="1">IF(ISNUMBER(SEARCH($BN94,CV$44)),MAX(CV$45:CV93)+1,0)</f>
        <v>0</v>
      </c>
      <c r="CW94" s="8">
        <f ca="1">IF(ISNUMBER(SEARCH($BN94,CW$44)),MAX(CW$45:CW93)+1,0)</f>
        <v>0</v>
      </c>
      <c r="CX94" s="8">
        <f ca="1">IF(ISNUMBER(SEARCH($BN94,CX$44)),MAX(CX$45:CX93)+1,0)</f>
        <v>0</v>
      </c>
      <c r="CY94" s="8">
        <f ca="1">IF(ISNUMBER(SEARCH($BN94,CY$44)),MAX(CY$45:CY93)+1,0)</f>
        <v>0</v>
      </c>
      <c r="CZ94" s="8">
        <f ca="1">IF(ISNUMBER(SEARCH($BN94,CZ$44)),MAX(CZ$45:CZ93)+1,0)</f>
        <v>0</v>
      </c>
      <c r="DA94" s="8">
        <f ca="1">IF(ISNUMBER(SEARCH($BN94,DA$44)),MAX(DA$45:DA93)+1,0)</f>
        <v>0</v>
      </c>
      <c r="DB94" s="8">
        <f ca="1">IF(ISNUMBER(SEARCH($BN94,DB$44)),MAX(DB$45:DB93)+1,0)</f>
        <v>0</v>
      </c>
      <c r="DD94" s="8" t="s">
        <v>301</v>
      </c>
      <c r="DH94" s="13" t="s">
        <v>88</v>
      </c>
      <c r="DI94" s="15">
        <f t="shared" si="22"/>
        <v>2</v>
      </c>
      <c r="DK94" s="15">
        <f t="shared" si="33"/>
        <v>100</v>
      </c>
      <c r="DL94" s="15">
        <f t="shared" si="18"/>
        <v>55</v>
      </c>
      <c r="DM94" s="13" t="s">
        <v>38</v>
      </c>
      <c r="DN94" s="13">
        <v>4</v>
      </c>
      <c r="DO94" s="13">
        <v>8</v>
      </c>
      <c r="DP94" s="13">
        <v>2</v>
      </c>
      <c r="DQ94" s="13">
        <v>3</v>
      </c>
      <c r="DR94" s="13">
        <v>7</v>
      </c>
      <c r="DS94" s="13" t="s">
        <v>136</v>
      </c>
      <c r="DT94" s="18">
        <v>60000</v>
      </c>
      <c r="DU94" s="16" t="s">
        <v>478</v>
      </c>
      <c r="DV94" s="13" t="s">
        <v>494</v>
      </c>
      <c r="DW94" s="16"/>
      <c r="EB94" s="30">
        <f t="shared" si="34"/>
        <v>0</v>
      </c>
      <c r="ED94" s="30">
        <f t="array" ref="ED94">SUM($ES$39:$FR$39*ES94:FR94)</f>
        <v>0</v>
      </c>
      <c r="EE94" s="24">
        <f>IF(EB94=0,0,MAX($EE$41:EE93)+1)</f>
        <v>0</v>
      </c>
      <c r="EF94" s="24">
        <f t="shared" si="35"/>
        <v>54</v>
      </c>
      <c r="EG94" s="24" t="s">
        <v>442</v>
      </c>
      <c r="EH94" s="27">
        <v>1</v>
      </c>
      <c r="EI94" s="27">
        <v>8</v>
      </c>
      <c r="EJ94" s="27">
        <v>3</v>
      </c>
      <c r="EK94" s="27">
        <v>5</v>
      </c>
      <c r="EL94" s="27">
        <v>8</v>
      </c>
      <c r="EM94" s="27" t="s">
        <v>443</v>
      </c>
      <c r="EN94" s="31">
        <v>390000</v>
      </c>
      <c r="EQ94" s="30">
        <v>1</v>
      </c>
      <c r="EX94" s="32">
        <v>1</v>
      </c>
    </row>
    <row r="95" spans="65:174" ht="15" hidden="1" customHeight="1">
      <c r="BM95" s="8" t="s">
        <v>302</v>
      </c>
      <c r="BN95" s="8" t="s">
        <v>295</v>
      </c>
      <c r="BP95" s="8">
        <f ca="1">IF(ISNUMBER(SEARCH($BN95,BP$44)),MAX(BP$45:BP94)+1,0)</f>
        <v>0</v>
      </c>
      <c r="BQ95" s="8">
        <f ca="1">IF(ISNUMBER(SEARCH($BN95,BQ$44)),MAX(BQ$45:BQ94)+1,0)</f>
        <v>0</v>
      </c>
      <c r="BR95" s="8">
        <f ca="1">IF(ISNUMBER(SEARCH($BN95,BR$44)),MAX(BR$45:BR94)+1,0)</f>
        <v>0</v>
      </c>
      <c r="BS95" s="8">
        <f ca="1">IF(ISNUMBER(SEARCH($BN95,BS$44)),MAX(BS$45:BS94)+1,0)</f>
        <v>0</v>
      </c>
      <c r="BT95" s="8">
        <f ca="1">IF(ISNUMBER(SEARCH($BN95,BT$44)),MAX(BT$45:BT94)+1,0)</f>
        <v>0</v>
      </c>
      <c r="BU95" s="8">
        <f ca="1">IF(ISNUMBER(SEARCH($BN95,BU$44)),MAX(BU$45:BU94)+1,0)</f>
        <v>0</v>
      </c>
      <c r="BV95" s="8">
        <f ca="1">IF(ISNUMBER(SEARCH($BN95,BV$44)),MAX(BV$45:BV94)+1,0)</f>
        <v>0</v>
      </c>
      <c r="BW95" s="8">
        <f ca="1">IF(ISNUMBER(SEARCH($BN95,BW$44)),MAX(BW$45:BW94)+1,0)</f>
        <v>0</v>
      </c>
      <c r="BX95" s="8">
        <f ca="1">IF(ISNUMBER(SEARCH($BN95,BX$44)),MAX(BX$45:BX94)+1,0)</f>
        <v>0</v>
      </c>
      <c r="BY95" s="8">
        <f ca="1">IF(ISNUMBER(SEARCH($BN95,BY$44)),MAX(BY$45:BY94)+1,0)</f>
        <v>0</v>
      </c>
      <c r="BZ95" s="8">
        <f ca="1">IF(ISNUMBER(SEARCH($BN95,BZ$44)),MAX(BZ$45:BZ94)+1,0)</f>
        <v>0</v>
      </c>
      <c r="CA95" s="8">
        <f ca="1">IF(ISNUMBER(SEARCH($BN95,CA$44)),MAX(CA$45:CA94)+1,0)</f>
        <v>0</v>
      </c>
      <c r="CB95" s="8">
        <f ca="1">IF(ISNUMBER(SEARCH($BN95,CB$44)),MAX(CB$45:CB94)+1,0)</f>
        <v>0</v>
      </c>
      <c r="CC95" s="8">
        <f ca="1">IF(ISNUMBER(SEARCH($BN95,CC$44)),MAX(CC$45:CC94)+1,0)</f>
        <v>0</v>
      </c>
      <c r="CD95" s="8">
        <f ca="1">IF(ISNUMBER(SEARCH($BN95,CD$44)),MAX(CD$45:CD94)+1,0)</f>
        <v>0</v>
      </c>
      <c r="CE95" s="8">
        <f ca="1">IF(ISNUMBER(SEARCH($BN95,CE$44)),MAX(CE$45:CE94)+1,0)</f>
        <v>0</v>
      </c>
      <c r="CG95" s="8" t="s">
        <v>302</v>
      </c>
      <c r="CJ95" s="8" t="s">
        <v>302</v>
      </c>
      <c r="CK95" s="8" t="s">
        <v>295</v>
      </c>
      <c r="CM95" s="8">
        <f ca="1">IF(ISNUMBER(SEARCH($BN95,CM$44)),MAX(CM$45:CM94)+1,0)</f>
        <v>0</v>
      </c>
      <c r="CN95" s="8">
        <f ca="1">IF(ISNUMBER(SEARCH($BN95,CN$44)),MAX(CN$45:CN94)+1,0)</f>
        <v>0</v>
      </c>
      <c r="CO95" s="8">
        <f ca="1">IF(ISNUMBER(SEARCH($BN95,CO$44)),MAX(CO$45:CO94)+1,0)</f>
        <v>0</v>
      </c>
      <c r="CP95" s="8">
        <f ca="1">IF(ISNUMBER(SEARCH($BN95,CP$44)),MAX(CP$45:CP94)+1,0)</f>
        <v>0</v>
      </c>
      <c r="CQ95" s="8">
        <f ca="1">IF(ISNUMBER(SEARCH($BN95,CQ$44)),MAX(CQ$45:CQ94)+1,0)</f>
        <v>0</v>
      </c>
      <c r="CR95" s="8">
        <f ca="1">IF(ISNUMBER(SEARCH($BN95,CR$44)),MAX(CR$45:CR94)+1,0)</f>
        <v>0</v>
      </c>
      <c r="CS95" s="8">
        <f ca="1">IF(ISNUMBER(SEARCH($BN95,CS$44)),MAX(CS$45:CS94)+1,0)</f>
        <v>0</v>
      </c>
      <c r="CT95" s="8">
        <f ca="1">IF(ISNUMBER(SEARCH($BN95,CT$44)),MAX(CT$45:CT94)+1,0)</f>
        <v>0</v>
      </c>
      <c r="CU95" s="8">
        <f ca="1">IF(ISNUMBER(SEARCH($BN95,CU$44)),MAX(CU$45:CU94)+1,0)</f>
        <v>0</v>
      </c>
      <c r="CV95" s="8">
        <f ca="1">IF(ISNUMBER(SEARCH($BN95,CV$44)),MAX(CV$45:CV94)+1,0)</f>
        <v>0</v>
      </c>
      <c r="CW95" s="8">
        <f ca="1">IF(ISNUMBER(SEARCH($BN95,CW$44)),MAX(CW$45:CW94)+1,0)</f>
        <v>0</v>
      </c>
      <c r="CX95" s="8">
        <f ca="1">IF(ISNUMBER(SEARCH($BN95,CX$44)),MAX(CX$45:CX94)+1,0)</f>
        <v>0</v>
      </c>
      <c r="CY95" s="8">
        <f ca="1">IF(ISNUMBER(SEARCH($BN95,CY$44)),MAX(CY$45:CY94)+1,0)</f>
        <v>0</v>
      </c>
      <c r="CZ95" s="8">
        <f ca="1">IF(ISNUMBER(SEARCH($BN95,CZ$44)),MAX(CZ$45:CZ94)+1,0)</f>
        <v>0</v>
      </c>
      <c r="DA95" s="8">
        <f ca="1">IF(ISNUMBER(SEARCH($BN95,DA$44)),MAX(DA$45:DA94)+1,0)</f>
        <v>0</v>
      </c>
      <c r="DB95" s="8">
        <f ca="1">IF(ISNUMBER(SEARCH($BN95,DB$44)),MAX(DB$45:DB94)+1,0)</f>
        <v>0</v>
      </c>
      <c r="DD95" s="8" t="s">
        <v>302</v>
      </c>
      <c r="DH95" s="13" t="s">
        <v>88</v>
      </c>
      <c r="DI95" s="15">
        <f t="shared" si="22"/>
        <v>3</v>
      </c>
      <c r="DK95" s="15">
        <f t="shared" si="33"/>
        <v>100</v>
      </c>
      <c r="DL95" s="15">
        <f t="shared" si="18"/>
        <v>56</v>
      </c>
      <c r="DM95" s="13" t="s">
        <v>36</v>
      </c>
      <c r="DN95" s="13">
        <v>2</v>
      </c>
      <c r="DO95" s="13">
        <v>6</v>
      </c>
      <c r="DP95" s="13">
        <v>3</v>
      </c>
      <c r="DQ95" s="13">
        <v>3</v>
      </c>
      <c r="DR95" s="13">
        <v>8</v>
      </c>
      <c r="DS95" s="13" t="s">
        <v>137</v>
      </c>
      <c r="DT95" s="14">
        <v>70000</v>
      </c>
      <c r="DU95" s="16" t="s">
        <v>477</v>
      </c>
      <c r="DV95" s="13" t="s">
        <v>493</v>
      </c>
      <c r="DW95" s="16"/>
      <c r="EB95" s="30">
        <f t="shared" si="34"/>
        <v>0</v>
      </c>
      <c r="ED95" s="30">
        <f t="array" ref="ED95">SUM($ES$39:$FR$39*ES95:FR95)</f>
        <v>0</v>
      </c>
      <c r="EE95" s="24">
        <f>IF(EB95=0,0,MAX($EE$41:EE94)+1)</f>
        <v>0</v>
      </c>
      <c r="EF95" s="24">
        <f t="shared" si="35"/>
        <v>55</v>
      </c>
      <c r="EG95" s="24" t="s">
        <v>329</v>
      </c>
      <c r="EH95" s="24">
        <v>1</v>
      </c>
      <c r="EI95" s="24">
        <v>8</v>
      </c>
      <c r="EJ95" s="24">
        <v>3</v>
      </c>
      <c r="EK95" s="24">
        <v>5</v>
      </c>
      <c r="EL95" s="24">
        <v>7</v>
      </c>
      <c r="EM95" s="24" t="s">
        <v>330</v>
      </c>
      <c r="EN95" s="25">
        <v>260000</v>
      </c>
      <c r="EQ95" s="30">
        <v>1</v>
      </c>
      <c r="EZ95" s="24">
        <v>1</v>
      </c>
      <c r="FR95" s="24">
        <v>1</v>
      </c>
    </row>
    <row r="96" spans="65:174" ht="15" hidden="1" customHeight="1">
      <c r="BM96" s="9" t="s">
        <v>303</v>
      </c>
      <c r="BN96" s="8" t="s">
        <v>295</v>
      </c>
      <c r="BP96" s="8">
        <f ca="1">IF(ISNUMBER(SEARCH($BN96,BP$44)),MAX(BP$45:BP95)+1,0)</f>
        <v>0</v>
      </c>
      <c r="BQ96" s="8">
        <f ca="1">IF(ISNUMBER(SEARCH($BN96,BQ$44)),MAX(BQ$45:BQ95)+1,0)</f>
        <v>0</v>
      </c>
      <c r="BR96" s="8">
        <f ca="1">IF(ISNUMBER(SEARCH($BN96,BR$44)),MAX(BR$45:BR95)+1,0)</f>
        <v>0</v>
      </c>
      <c r="BS96" s="8">
        <f ca="1">IF(ISNUMBER(SEARCH($BN96,BS$44)),MAX(BS$45:BS95)+1,0)</f>
        <v>0</v>
      </c>
      <c r="BT96" s="8">
        <f ca="1">IF(ISNUMBER(SEARCH($BN96,BT$44)),MAX(BT$45:BT95)+1,0)</f>
        <v>0</v>
      </c>
      <c r="BU96" s="8">
        <f ca="1">IF(ISNUMBER(SEARCH($BN96,BU$44)),MAX(BU$45:BU95)+1,0)</f>
        <v>0</v>
      </c>
      <c r="BV96" s="8">
        <f ca="1">IF(ISNUMBER(SEARCH($BN96,BV$44)),MAX(BV$45:BV95)+1,0)</f>
        <v>0</v>
      </c>
      <c r="BW96" s="8">
        <f ca="1">IF(ISNUMBER(SEARCH($BN96,BW$44)),MAX(BW$45:BW95)+1,0)</f>
        <v>0</v>
      </c>
      <c r="BX96" s="8">
        <f ca="1">IF(ISNUMBER(SEARCH($BN96,BX$44)),MAX(BX$45:BX95)+1,0)</f>
        <v>0</v>
      </c>
      <c r="BY96" s="8">
        <f ca="1">IF(ISNUMBER(SEARCH($BN96,BY$44)),MAX(BY$45:BY95)+1,0)</f>
        <v>0</v>
      </c>
      <c r="BZ96" s="8">
        <f ca="1">IF(ISNUMBER(SEARCH($BN96,BZ$44)),MAX(BZ$45:BZ95)+1,0)</f>
        <v>0</v>
      </c>
      <c r="CA96" s="8">
        <f ca="1">IF(ISNUMBER(SEARCH($BN96,CA$44)),MAX(CA$45:CA95)+1,0)</f>
        <v>0</v>
      </c>
      <c r="CB96" s="8">
        <f ca="1">IF(ISNUMBER(SEARCH($BN96,CB$44)),MAX(CB$45:CB95)+1,0)</f>
        <v>0</v>
      </c>
      <c r="CC96" s="8">
        <f ca="1">IF(ISNUMBER(SEARCH($BN96,CC$44)),MAX(CC$45:CC95)+1,0)</f>
        <v>0</v>
      </c>
      <c r="CD96" s="8">
        <f ca="1">IF(ISNUMBER(SEARCH($BN96,CD$44)),MAX(CD$45:CD95)+1,0)</f>
        <v>0</v>
      </c>
      <c r="CE96" s="8">
        <f ca="1">IF(ISNUMBER(SEARCH($BN96,CE$44)),MAX(CE$45:CE95)+1,0)</f>
        <v>0</v>
      </c>
      <c r="CG96" s="9" t="s">
        <v>303</v>
      </c>
      <c r="CJ96" s="9" t="s">
        <v>303</v>
      </c>
      <c r="CK96" s="8" t="s">
        <v>295</v>
      </c>
      <c r="CM96" s="8">
        <f ca="1">IF(ISNUMBER(SEARCH($BN96,CM$44)),MAX(CM$45:CM95)+1,0)</f>
        <v>0</v>
      </c>
      <c r="CN96" s="8">
        <f ca="1">IF(ISNUMBER(SEARCH($BN96,CN$44)),MAX(CN$45:CN95)+1,0)</f>
        <v>0</v>
      </c>
      <c r="CO96" s="8">
        <f ca="1">IF(ISNUMBER(SEARCH($BN96,CO$44)),MAX(CO$45:CO95)+1,0)</f>
        <v>0</v>
      </c>
      <c r="CP96" s="8">
        <f ca="1">IF(ISNUMBER(SEARCH($BN96,CP$44)),MAX(CP$45:CP95)+1,0)</f>
        <v>0</v>
      </c>
      <c r="CQ96" s="8">
        <f ca="1">IF(ISNUMBER(SEARCH($BN96,CQ$44)),MAX(CQ$45:CQ95)+1,0)</f>
        <v>0</v>
      </c>
      <c r="CR96" s="8">
        <f ca="1">IF(ISNUMBER(SEARCH($BN96,CR$44)),MAX(CR$45:CR95)+1,0)</f>
        <v>0</v>
      </c>
      <c r="CS96" s="8">
        <f ca="1">IF(ISNUMBER(SEARCH($BN96,CS$44)),MAX(CS$45:CS95)+1,0)</f>
        <v>0</v>
      </c>
      <c r="CT96" s="8">
        <f ca="1">IF(ISNUMBER(SEARCH($BN96,CT$44)),MAX(CT$45:CT95)+1,0)</f>
        <v>0</v>
      </c>
      <c r="CU96" s="8">
        <f ca="1">IF(ISNUMBER(SEARCH($BN96,CU$44)),MAX(CU$45:CU95)+1,0)</f>
        <v>0</v>
      </c>
      <c r="CV96" s="8">
        <f ca="1">IF(ISNUMBER(SEARCH($BN96,CV$44)),MAX(CV$45:CV95)+1,0)</f>
        <v>0</v>
      </c>
      <c r="CW96" s="8">
        <f ca="1">IF(ISNUMBER(SEARCH($BN96,CW$44)),MAX(CW$45:CW95)+1,0)</f>
        <v>0</v>
      </c>
      <c r="CX96" s="8">
        <f ca="1">IF(ISNUMBER(SEARCH($BN96,CX$44)),MAX(CX$45:CX95)+1,0)</f>
        <v>0</v>
      </c>
      <c r="CY96" s="8">
        <f ca="1">IF(ISNUMBER(SEARCH($BN96,CY$44)),MAX(CY$45:CY95)+1,0)</f>
        <v>0</v>
      </c>
      <c r="CZ96" s="8">
        <f ca="1">IF(ISNUMBER(SEARCH($BN96,CZ$44)),MAX(CZ$45:CZ95)+1,0)</f>
        <v>0</v>
      </c>
      <c r="DA96" s="8">
        <f ca="1">IF(ISNUMBER(SEARCH($BN96,DA$44)),MAX(DA$45:DA95)+1,0)</f>
        <v>0</v>
      </c>
      <c r="DB96" s="8">
        <f ca="1">IF(ISNUMBER(SEARCH($BN96,DB$44)),MAX(DB$45:DB95)+1,0)</f>
        <v>0</v>
      </c>
      <c r="DD96" s="9" t="s">
        <v>303</v>
      </c>
      <c r="DH96" s="13" t="s">
        <v>88</v>
      </c>
      <c r="DI96" s="15">
        <f t="shared" si="22"/>
        <v>4</v>
      </c>
      <c r="DK96" s="15">
        <f t="shared" si="33"/>
        <v>100</v>
      </c>
      <c r="DL96" s="15">
        <f t="shared" si="18"/>
        <v>57</v>
      </c>
      <c r="DM96" s="13" t="s">
        <v>40</v>
      </c>
      <c r="DN96" s="13">
        <v>4</v>
      </c>
      <c r="DO96" s="13">
        <v>7</v>
      </c>
      <c r="DP96" s="13">
        <v>3</v>
      </c>
      <c r="DQ96" s="13">
        <v>3</v>
      </c>
      <c r="DR96" s="13">
        <v>8</v>
      </c>
      <c r="DS96" s="13" t="s">
        <v>77</v>
      </c>
      <c r="DT96" s="14">
        <v>90000</v>
      </c>
      <c r="DU96" s="16" t="s">
        <v>479</v>
      </c>
      <c r="DV96" s="13" t="s">
        <v>495</v>
      </c>
      <c r="DW96" s="16"/>
      <c r="EB96" s="30">
        <f t="shared" si="34"/>
        <v>0</v>
      </c>
      <c r="ED96" s="30">
        <f t="array" ref="ED96">SUM($ES$39:$FR$39*ES96:FR96)</f>
        <v>0</v>
      </c>
      <c r="EE96" s="24">
        <f>IF(EB96=0,0,MAX($EE$41:EE95)+1)</f>
        <v>0</v>
      </c>
      <c r="EF96" s="24">
        <f t="shared" si="35"/>
        <v>56</v>
      </c>
      <c r="EG96" s="27" t="s">
        <v>416</v>
      </c>
      <c r="EH96" s="24">
        <v>1</v>
      </c>
      <c r="EI96" s="27">
        <v>6</v>
      </c>
      <c r="EJ96" s="27">
        <v>4</v>
      </c>
      <c r="EK96" s="27">
        <v>3</v>
      </c>
      <c r="EL96" s="27">
        <v>8</v>
      </c>
      <c r="EM96" s="27" t="s">
        <v>417</v>
      </c>
      <c r="EN96" s="28">
        <v>220000</v>
      </c>
      <c r="EQ96" s="30">
        <v>1</v>
      </c>
      <c r="ES96" s="27">
        <v>1</v>
      </c>
      <c r="ET96" s="27">
        <v>1</v>
      </c>
      <c r="FB96" s="27">
        <v>1</v>
      </c>
      <c r="FD96" s="27">
        <v>1</v>
      </c>
      <c r="FI96" s="27">
        <v>1</v>
      </c>
    </row>
    <row r="97" spans="66:174" ht="15" hidden="1" customHeight="1">
      <c r="DH97" s="13" t="s">
        <v>88</v>
      </c>
      <c r="DI97" s="15">
        <f t="shared" si="22"/>
        <v>5</v>
      </c>
      <c r="DK97" s="15">
        <f t="shared" si="33"/>
        <v>100</v>
      </c>
      <c r="DL97" s="15">
        <f t="shared" si="18"/>
        <v>58</v>
      </c>
      <c r="DM97" s="13" t="s">
        <v>95</v>
      </c>
      <c r="DN97" s="13">
        <v>1</v>
      </c>
      <c r="DO97" s="13">
        <v>5</v>
      </c>
      <c r="DP97" s="13">
        <v>5</v>
      </c>
      <c r="DQ97" s="13">
        <v>2</v>
      </c>
      <c r="DR97" s="13">
        <v>9</v>
      </c>
      <c r="DS97" s="15" t="s">
        <v>70</v>
      </c>
      <c r="DT97" s="14">
        <v>140000</v>
      </c>
      <c r="DU97" s="16" t="s">
        <v>483</v>
      </c>
      <c r="DV97" s="13" t="s">
        <v>496</v>
      </c>
      <c r="DW97" s="16"/>
      <c r="EB97" s="30">
        <f t="shared" si="34"/>
        <v>0</v>
      </c>
      <c r="ED97" s="30">
        <f t="array" ref="ED97">SUM($ES$39:$FR$39*ES97:FR97)</f>
        <v>0</v>
      </c>
      <c r="EE97" s="24">
        <f>IF(EB97=0,0,MAX($EE$41:EE96)+1)</f>
        <v>0</v>
      </c>
      <c r="EF97" s="24">
        <f t="shared" si="35"/>
        <v>57</v>
      </c>
      <c r="EG97" s="27" t="s">
        <v>395</v>
      </c>
      <c r="EH97" s="24">
        <v>1</v>
      </c>
      <c r="EI97" s="27">
        <v>7</v>
      </c>
      <c r="EJ97" s="27">
        <v>3</v>
      </c>
      <c r="EK97" s="27">
        <v>4</v>
      </c>
      <c r="EL97" s="27">
        <v>8</v>
      </c>
      <c r="EM97" s="27" t="s">
        <v>396</v>
      </c>
      <c r="EN97" s="25">
        <v>170000</v>
      </c>
      <c r="EQ97" s="30">
        <v>1</v>
      </c>
      <c r="EX97" s="27">
        <v>1</v>
      </c>
      <c r="EZ97" s="27">
        <v>1</v>
      </c>
    </row>
    <row r="98" spans="66:174" ht="15" hidden="1" customHeight="1">
      <c r="BN98" s="43" t="s">
        <v>30</v>
      </c>
      <c r="BP98" s="8">
        <f ca="1">MAX(BP46:BP96)</f>
        <v>0</v>
      </c>
      <c r="BQ98" s="8">
        <f t="shared" ref="BQ98:CE98" ca="1" si="36">MAX(BQ46:BQ96)</f>
        <v>0</v>
      </c>
      <c r="BR98" s="8">
        <f t="shared" ca="1" si="36"/>
        <v>0</v>
      </c>
      <c r="BS98" s="8">
        <f t="shared" ca="1" si="36"/>
        <v>0</v>
      </c>
      <c r="BT98" s="8">
        <f t="shared" ca="1" si="36"/>
        <v>0</v>
      </c>
      <c r="BU98" s="8">
        <f t="shared" ca="1" si="36"/>
        <v>0</v>
      </c>
      <c r="BV98" s="8">
        <f t="shared" ca="1" si="36"/>
        <v>0</v>
      </c>
      <c r="BW98" s="8">
        <f t="shared" ca="1" si="36"/>
        <v>0</v>
      </c>
      <c r="BX98" s="8">
        <f t="shared" ca="1" si="36"/>
        <v>0</v>
      </c>
      <c r="BY98" s="8">
        <f t="shared" ca="1" si="36"/>
        <v>0</v>
      </c>
      <c r="BZ98" s="8">
        <f t="shared" ca="1" si="36"/>
        <v>0</v>
      </c>
      <c r="CA98" s="8">
        <f t="shared" ca="1" si="36"/>
        <v>0</v>
      </c>
      <c r="CB98" s="8">
        <f t="shared" ca="1" si="36"/>
        <v>0</v>
      </c>
      <c r="CC98" s="8">
        <f t="shared" ca="1" si="36"/>
        <v>0</v>
      </c>
      <c r="CD98" s="8">
        <f t="shared" ca="1" si="36"/>
        <v>0</v>
      </c>
      <c r="CE98" s="8">
        <f t="shared" ca="1" si="36"/>
        <v>0</v>
      </c>
      <c r="CK98" s="43" t="s">
        <v>30</v>
      </c>
      <c r="CM98" s="8">
        <f ca="1">MAX(CM46:CM96)</f>
        <v>0</v>
      </c>
      <c r="CN98" s="8">
        <f t="shared" ref="CN98:DB98" ca="1" si="37">MAX(CN46:CN96)</f>
        <v>0</v>
      </c>
      <c r="CO98" s="8">
        <f t="shared" ca="1" si="37"/>
        <v>0</v>
      </c>
      <c r="CP98" s="8">
        <f t="shared" ca="1" si="37"/>
        <v>0</v>
      </c>
      <c r="CQ98" s="8">
        <f t="shared" ca="1" si="37"/>
        <v>0</v>
      </c>
      <c r="CR98" s="8">
        <f t="shared" ca="1" si="37"/>
        <v>0</v>
      </c>
      <c r="CS98" s="8">
        <f t="shared" ca="1" si="37"/>
        <v>0</v>
      </c>
      <c r="CT98" s="8">
        <f t="shared" ca="1" si="37"/>
        <v>0</v>
      </c>
      <c r="CU98" s="8">
        <f t="shared" ca="1" si="37"/>
        <v>0</v>
      </c>
      <c r="CV98" s="8">
        <f t="shared" ca="1" si="37"/>
        <v>0</v>
      </c>
      <c r="CW98" s="8">
        <f t="shared" ca="1" si="37"/>
        <v>0</v>
      </c>
      <c r="CX98" s="8">
        <f t="shared" ca="1" si="37"/>
        <v>0</v>
      </c>
      <c r="CY98" s="8">
        <f t="shared" ca="1" si="37"/>
        <v>0</v>
      </c>
      <c r="CZ98" s="8">
        <f t="shared" ca="1" si="37"/>
        <v>0</v>
      </c>
      <c r="DA98" s="8">
        <f t="shared" ca="1" si="37"/>
        <v>0</v>
      </c>
      <c r="DB98" s="8">
        <f t="shared" ca="1" si="37"/>
        <v>0</v>
      </c>
      <c r="DH98" s="13" t="s">
        <v>89</v>
      </c>
      <c r="DI98" s="15">
        <f t="shared" si="22"/>
        <v>1</v>
      </c>
      <c r="DK98" s="15">
        <f t="shared" si="33"/>
        <v>100</v>
      </c>
      <c r="DL98" s="15">
        <f t="shared" si="18"/>
        <v>59</v>
      </c>
      <c r="DM98" s="13" t="s">
        <v>140</v>
      </c>
      <c r="DN98" s="13">
        <v>16</v>
      </c>
      <c r="DO98" s="13">
        <v>5</v>
      </c>
      <c r="DP98" s="13">
        <v>3</v>
      </c>
      <c r="DQ98" s="13">
        <v>2</v>
      </c>
      <c r="DR98" s="13">
        <v>7</v>
      </c>
      <c r="DS98" s="13" t="s">
        <v>141</v>
      </c>
      <c r="DT98" s="14">
        <v>40000</v>
      </c>
      <c r="DU98" s="16" t="s">
        <v>476</v>
      </c>
      <c r="DV98" s="13" t="s">
        <v>492</v>
      </c>
      <c r="DW98" s="16"/>
      <c r="EB98" s="30">
        <f t="shared" si="34"/>
        <v>1</v>
      </c>
      <c r="ED98" s="30">
        <f t="array" ref="ED98">SUM($ES$39:$FR$39*ES98:FR98)</f>
        <v>1</v>
      </c>
      <c r="EE98" s="24">
        <f>IF(EB98=0,0,MAX($EE$41:EE97)+1)</f>
        <v>14</v>
      </c>
      <c r="EF98" s="24">
        <f t="shared" si="35"/>
        <v>58</v>
      </c>
      <c r="EG98" s="27" t="s">
        <v>410</v>
      </c>
      <c r="EH98" s="24">
        <v>1</v>
      </c>
      <c r="EI98" s="27">
        <v>5</v>
      </c>
      <c r="EJ98" s="27">
        <v>7</v>
      </c>
      <c r="EK98" s="27">
        <v>2</v>
      </c>
      <c r="EL98" s="27">
        <v>9</v>
      </c>
      <c r="EM98" s="27" t="s">
        <v>411</v>
      </c>
      <c r="EN98" s="28">
        <v>130000</v>
      </c>
      <c r="EQ98" s="30">
        <v>1</v>
      </c>
      <c r="FM98" s="27">
        <v>1</v>
      </c>
      <c r="FP98" s="27">
        <v>1</v>
      </c>
    </row>
    <row r="99" spans="66:174" ht="15" hidden="1" customHeight="1">
      <c r="DH99" s="13" t="s">
        <v>89</v>
      </c>
      <c r="DI99" s="15">
        <f t="shared" si="22"/>
        <v>2</v>
      </c>
      <c r="DK99" s="15">
        <f t="shared" si="33"/>
        <v>100</v>
      </c>
      <c r="DL99" s="15">
        <f t="shared" si="18"/>
        <v>60</v>
      </c>
      <c r="DM99" s="13" t="s">
        <v>143</v>
      </c>
      <c r="DN99" s="13">
        <v>2</v>
      </c>
      <c r="DO99" s="13">
        <v>6</v>
      </c>
      <c r="DP99" s="13">
        <v>3</v>
      </c>
      <c r="DQ99" s="13">
        <v>2</v>
      </c>
      <c r="DR99" s="13">
        <v>7</v>
      </c>
      <c r="DS99" s="13" t="s">
        <v>144</v>
      </c>
      <c r="DT99" s="14">
        <v>70000</v>
      </c>
      <c r="DU99" s="16" t="s">
        <v>477</v>
      </c>
      <c r="DV99" s="13" t="s">
        <v>493</v>
      </c>
      <c r="DW99" s="16"/>
      <c r="EB99" s="30">
        <f t="shared" si="34"/>
        <v>0</v>
      </c>
      <c r="ED99" s="30">
        <f t="array" ref="ED99">SUM($ES$39:$FR$39*ES99:FR99)</f>
        <v>0</v>
      </c>
      <c r="EE99" s="24">
        <f>IF(EB99=0,0,MAX($EE$41:EE98)+1)</f>
        <v>0</v>
      </c>
      <c r="EF99" s="24">
        <f t="shared" si="35"/>
        <v>59</v>
      </c>
      <c r="EG99" s="30" t="s">
        <v>331</v>
      </c>
      <c r="EH99" s="24">
        <v>1</v>
      </c>
      <c r="EI99" s="30">
        <v>6</v>
      </c>
      <c r="EJ99" s="30">
        <v>3</v>
      </c>
      <c r="EK99" s="30">
        <v>3</v>
      </c>
      <c r="EL99" s="30">
        <v>9</v>
      </c>
      <c r="EM99" s="27" t="s">
        <v>332</v>
      </c>
      <c r="EN99" s="28">
        <v>160000</v>
      </c>
      <c r="EQ99" s="30">
        <v>1</v>
      </c>
      <c r="EU99" s="30">
        <v>1</v>
      </c>
      <c r="EW99" s="30">
        <v>1</v>
      </c>
      <c r="FF99" s="30"/>
      <c r="FJ99" s="30">
        <v>1</v>
      </c>
    </row>
    <row r="100" spans="66:174" ht="15" hidden="1" customHeight="1">
      <c r="BP100" s="8">
        <v>18</v>
      </c>
      <c r="BQ100" s="8">
        <f>BP100-1</f>
        <v>17</v>
      </c>
      <c r="BR100" s="8">
        <f t="shared" ref="BR100:CE100" si="38">BQ100-1</f>
        <v>16</v>
      </c>
      <c r="BS100" s="8">
        <f t="shared" si="38"/>
        <v>15</v>
      </c>
      <c r="BT100" s="8">
        <f t="shared" si="38"/>
        <v>14</v>
      </c>
      <c r="BU100" s="8">
        <f t="shared" si="38"/>
        <v>13</v>
      </c>
      <c r="BV100" s="8">
        <f t="shared" si="38"/>
        <v>12</v>
      </c>
      <c r="BW100" s="8">
        <f t="shared" si="38"/>
        <v>11</v>
      </c>
      <c r="BX100" s="8">
        <f t="shared" si="38"/>
        <v>10</v>
      </c>
      <c r="BY100" s="8">
        <f t="shared" si="38"/>
        <v>9</v>
      </c>
      <c r="BZ100" s="8">
        <f t="shared" si="38"/>
        <v>8</v>
      </c>
      <c r="CA100" s="8">
        <f t="shared" si="38"/>
        <v>7</v>
      </c>
      <c r="CB100" s="8">
        <f t="shared" si="38"/>
        <v>6</v>
      </c>
      <c r="CC100" s="8">
        <f t="shared" si="38"/>
        <v>5</v>
      </c>
      <c r="CD100" s="8">
        <f t="shared" si="38"/>
        <v>4</v>
      </c>
      <c r="CE100" s="8">
        <f t="shared" si="38"/>
        <v>3</v>
      </c>
      <c r="CM100" s="8">
        <v>18</v>
      </c>
      <c r="CN100" s="8">
        <f>CM100-1</f>
        <v>17</v>
      </c>
      <c r="CO100" s="8">
        <f t="shared" ref="CO100:DB100" si="39">CN100-1</f>
        <v>16</v>
      </c>
      <c r="CP100" s="8">
        <f t="shared" si="39"/>
        <v>15</v>
      </c>
      <c r="CQ100" s="8">
        <f t="shared" si="39"/>
        <v>14</v>
      </c>
      <c r="CR100" s="8">
        <f t="shared" si="39"/>
        <v>13</v>
      </c>
      <c r="CS100" s="8">
        <f t="shared" si="39"/>
        <v>12</v>
      </c>
      <c r="CT100" s="8">
        <f t="shared" si="39"/>
        <v>11</v>
      </c>
      <c r="CU100" s="8">
        <f t="shared" si="39"/>
        <v>10</v>
      </c>
      <c r="CV100" s="8">
        <f t="shared" si="39"/>
        <v>9</v>
      </c>
      <c r="CW100" s="8">
        <f t="shared" si="39"/>
        <v>8</v>
      </c>
      <c r="CX100" s="8">
        <f t="shared" si="39"/>
        <v>7</v>
      </c>
      <c r="CY100" s="8">
        <f t="shared" si="39"/>
        <v>6</v>
      </c>
      <c r="CZ100" s="8">
        <f t="shared" si="39"/>
        <v>5</v>
      </c>
      <c r="DA100" s="8">
        <f t="shared" si="39"/>
        <v>4</v>
      </c>
      <c r="DB100" s="8">
        <f t="shared" si="39"/>
        <v>3</v>
      </c>
      <c r="DH100" s="13" t="s">
        <v>89</v>
      </c>
      <c r="DI100" s="15">
        <f t="shared" si="22"/>
        <v>3</v>
      </c>
      <c r="DK100" s="15">
        <f t="shared" si="33"/>
        <v>100</v>
      </c>
      <c r="DL100" s="15">
        <f t="shared" si="18"/>
        <v>61</v>
      </c>
      <c r="DM100" s="13" t="s">
        <v>145</v>
      </c>
      <c r="DN100" s="13">
        <v>2</v>
      </c>
      <c r="DO100" s="13">
        <v>6</v>
      </c>
      <c r="DP100" s="13">
        <v>3</v>
      </c>
      <c r="DQ100" s="13">
        <v>2</v>
      </c>
      <c r="DR100" s="13">
        <v>8</v>
      </c>
      <c r="DS100" s="13" t="s">
        <v>146</v>
      </c>
      <c r="DT100" s="14">
        <v>90000</v>
      </c>
      <c r="DU100" s="16" t="s">
        <v>479</v>
      </c>
      <c r="DV100" s="13" t="s">
        <v>495</v>
      </c>
      <c r="DW100" s="16"/>
      <c r="EB100" s="30">
        <f t="shared" si="34"/>
        <v>0</v>
      </c>
      <c r="ED100" s="30">
        <f t="array" ref="ED100">SUM($ES$39:$FR$39*ES100:FR100)</f>
        <v>0</v>
      </c>
      <c r="EE100" s="24">
        <f>IF(EB100=0,0,MAX($EE$41:EE99)+1)</f>
        <v>0</v>
      </c>
      <c r="EF100" s="24">
        <f t="shared" si="35"/>
        <v>60</v>
      </c>
      <c r="EG100" s="30" t="s">
        <v>333</v>
      </c>
      <c r="EH100" s="24">
        <v>1</v>
      </c>
      <c r="EI100" s="30">
        <v>5</v>
      </c>
      <c r="EJ100" s="30">
        <v>5</v>
      </c>
      <c r="EK100" s="30">
        <v>3</v>
      </c>
      <c r="EL100" s="30">
        <v>9</v>
      </c>
      <c r="EM100" s="30" t="s">
        <v>334</v>
      </c>
      <c r="EN100" s="25">
        <v>300000</v>
      </c>
      <c r="EQ100" s="30">
        <v>1</v>
      </c>
      <c r="EU100" s="30">
        <v>1</v>
      </c>
      <c r="FF100" s="30">
        <v>1</v>
      </c>
      <c r="FI100" s="30"/>
      <c r="FJ100" s="24">
        <v>1</v>
      </c>
    </row>
    <row r="101" spans="66:174" ht="15" hidden="1" customHeight="1">
      <c r="BO101" s="43" t="s">
        <v>506</v>
      </c>
      <c r="CL101" s="43" t="s">
        <v>506</v>
      </c>
      <c r="DH101" s="13" t="s">
        <v>89</v>
      </c>
      <c r="DI101" s="15">
        <f t="shared" si="22"/>
        <v>4</v>
      </c>
      <c r="DK101" s="15">
        <f t="shared" si="33"/>
        <v>100</v>
      </c>
      <c r="DL101" s="15">
        <f t="shared" si="18"/>
        <v>62</v>
      </c>
      <c r="DM101" s="16" t="s">
        <v>148</v>
      </c>
      <c r="DN101" s="13">
        <v>4</v>
      </c>
      <c r="DO101" s="15">
        <v>4</v>
      </c>
      <c r="DP101" s="13">
        <v>5</v>
      </c>
      <c r="DQ101" s="13">
        <v>1</v>
      </c>
      <c r="DR101" s="13">
        <v>9</v>
      </c>
      <c r="DS101" s="15" t="s">
        <v>149</v>
      </c>
      <c r="DT101" s="14">
        <v>100000</v>
      </c>
      <c r="DU101" s="16" t="s">
        <v>483</v>
      </c>
      <c r="DV101" s="13" t="s">
        <v>496</v>
      </c>
      <c r="DW101" s="16"/>
      <c r="EB101" s="30">
        <f t="shared" si="34"/>
        <v>0</v>
      </c>
      <c r="ED101" s="30">
        <f t="array" ref="ED101">SUM($ES$39:$FR$39*ES101:FR101)</f>
        <v>0</v>
      </c>
      <c r="EE101" s="24">
        <f>IF(EB101=0,0,MAX($EE$41:EE100)+1)</f>
        <v>0</v>
      </c>
      <c r="EF101" s="24">
        <f t="shared" si="35"/>
        <v>61</v>
      </c>
      <c r="EG101" s="30" t="s">
        <v>335</v>
      </c>
      <c r="EH101" s="24">
        <v>1</v>
      </c>
      <c r="EI101" s="30">
        <v>8</v>
      </c>
      <c r="EJ101" s="30">
        <v>3</v>
      </c>
      <c r="EK101" s="30">
        <v>3</v>
      </c>
      <c r="EL101" s="30">
        <v>8</v>
      </c>
      <c r="EM101" s="30" t="s">
        <v>336</v>
      </c>
      <c r="EN101" s="25">
        <v>220000</v>
      </c>
      <c r="EQ101" s="30">
        <v>0</v>
      </c>
      <c r="EU101" s="30"/>
      <c r="EW101" s="30"/>
      <c r="FG101" s="24">
        <v>1</v>
      </c>
      <c r="FN101" s="30">
        <v>1</v>
      </c>
      <c r="FP101" s="30"/>
    </row>
    <row r="102" spans="66:174" ht="15" hidden="1" customHeight="1">
      <c r="BO102" s="8">
        <v>1</v>
      </c>
      <c r="BP102" s="8" t="str">
        <f ca="1">IF($BO102&gt;BP$98,"",VLOOKUP($BO102,BP$46:$CG$96,BP$100,FALSE))</f>
        <v/>
      </c>
      <c r="BQ102" s="8" t="str">
        <f ca="1">IF($BO102&gt;BQ$98,"",VLOOKUP($BO102,BQ$46:$CG$96,BQ$100,FALSE))</f>
        <v/>
      </c>
      <c r="BR102" s="8" t="str">
        <f ca="1">IF($BO102&gt;BR$98,"",VLOOKUP($BO102,BR$46:$CG$96,BR$100,FALSE))</f>
        <v/>
      </c>
      <c r="BS102" s="8" t="str">
        <f ca="1">IF($BO102&gt;BS$98,"",VLOOKUP($BO102,BS$46:$CG$96,BS$100,FALSE))</f>
        <v/>
      </c>
      <c r="BT102" s="8" t="str">
        <f ca="1">IF($BO102&gt;BT$98,"",VLOOKUP($BO102,BT$46:$CG$96,BT$100,FALSE))</f>
        <v/>
      </c>
      <c r="BU102" s="8" t="str">
        <f ca="1">IF($BO102&gt;BU$98,"",VLOOKUP($BO102,BU$46:$CG$96,BU$100,FALSE))</f>
        <v/>
      </c>
      <c r="BV102" s="8" t="str">
        <f ca="1">IF($BO102&gt;BV$98,"",VLOOKUP($BO102,BV$46:$CG$96,BV$100,FALSE))</f>
        <v/>
      </c>
      <c r="BW102" s="8" t="str">
        <f ca="1">IF($BO102&gt;BW$98,"",VLOOKUP($BO102,BW$46:$CG$96,BW$100,FALSE))</f>
        <v/>
      </c>
      <c r="BX102" s="8" t="str">
        <f ca="1">IF($BO102&gt;BX$98,"",VLOOKUP($BO102,BX$46:$CG$96,BX$100,FALSE))</f>
        <v/>
      </c>
      <c r="BY102" s="8" t="str">
        <f ca="1">IF($BO102&gt;BY$98,"",VLOOKUP($BO102,BY$46:$CG$96,BY$100,FALSE))</f>
        <v/>
      </c>
      <c r="BZ102" s="8" t="str">
        <f ca="1">IF($BO102&gt;BZ$98,"",VLOOKUP($BO102,BZ$46:$CG$96,BZ$100,FALSE))</f>
        <v/>
      </c>
      <c r="CA102" s="8" t="str">
        <f ca="1">IF($BO102&gt;CA$98,"",VLOOKUP($BO102,CA$46:$CG$96,CA$100,FALSE))</f>
        <v/>
      </c>
      <c r="CB102" s="8" t="str">
        <f ca="1">IF($BO102&gt;CB$98,"",VLOOKUP($BO102,CB$46:$CG$96,CB$100,FALSE))</f>
        <v/>
      </c>
      <c r="CC102" s="8" t="str">
        <f ca="1">IF($BO102&gt;CC$98,"",VLOOKUP($BO102,CC$46:$CG$96,CC$100,FALSE))</f>
        <v/>
      </c>
      <c r="CD102" s="8" t="str">
        <f ca="1">IF($BO102&gt;CD$98,"",VLOOKUP($BO102,CD$46:$CG$96,CD$100,FALSE))</f>
        <v/>
      </c>
      <c r="CE102" s="8" t="str">
        <f ca="1">IF($BO102&gt;CE$98,"",VLOOKUP($BO102,CE$46:$CG$96,CE$100,FALSE))</f>
        <v/>
      </c>
      <c r="CL102" s="8">
        <v>1</v>
      </c>
      <c r="CM102" s="8" t="str">
        <f ca="1">IF($CL102&gt;CM$98,"",VLOOKUP($CL102,CM$46:$DD$96,CM$100,FALSE))</f>
        <v/>
      </c>
      <c r="CN102" s="8" t="str">
        <f ca="1">IF($CL102&gt;CN$98,"",VLOOKUP($CL102,CN$46:$DD$96,CN$100,FALSE))</f>
        <v/>
      </c>
      <c r="CO102" s="8" t="str">
        <f ca="1">IF($CL102&gt;CO$98,"",VLOOKUP($CL102,CO$46:$DD$96,CO$100,FALSE))</f>
        <v/>
      </c>
      <c r="CP102" s="8" t="str">
        <f ca="1">IF($CL102&gt;CP$98,"",VLOOKUP($CL102,CP$46:$DD$96,CP$100,FALSE))</f>
        <v/>
      </c>
      <c r="CQ102" s="8" t="str">
        <f ca="1">IF($CL102&gt;CQ$98,"",VLOOKUP($CL102,CQ$46:$DD$96,CQ$100,FALSE))</f>
        <v/>
      </c>
      <c r="CR102" s="8" t="str">
        <f ca="1">IF($CL102&gt;CR$98,"",VLOOKUP($CL102,CR$46:$DD$96,CR$100,FALSE))</f>
        <v/>
      </c>
      <c r="CS102" s="8" t="str">
        <f ca="1">IF($CL102&gt;CS$98,"",VLOOKUP($CL102,CS$46:$DD$96,CS$100,FALSE))</f>
        <v/>
      </c>
      <c r="CT102" s="8" t="str">
        <f ca="1">IF($CL102&gt;CT$98,"",VLOOKUP($CL102,CT$46:$DD$96,CT$100,FALSE))</f>
        <v/>
      </c>
      <c r="CU102" s="8" t="str">
        <f ca="1">IF($CL102&gt;CU$98,"",VLOOKUP($CL102,CU$46:$DD$96,CU$100,FALSE))</f>
        <v/>
      </c>
      <c r="CV102" s="8" t="str">
        <f ca="1">IF($CL102&gt;CV$98,"",VLOOKUP($CL102,CV$46:$DD$96,CV$100,FALSE))</f>
        <v/>
      </c>
      <c r="CW102" s="8" t="str">
        <f ca="1">IF($CL102&gt;CW$98,"",VLOOKUP($CL102,CW$46:$DD$96,CW$100,FALSE))</f>
        <v/>
      </c>
      <c r="CX102" s="8" t="str">
        <f ca="1">IF($CL102&gt;CX$98,"",VLOOKUP($CL102,CX$46:$DD$96,CX$100,FALSE))</f>
        <v/>
      </c>
      <c r="CY102" s="8" t="str">
        <f ca="1">IF($CL102&gt;CY$98,"",VLOOKUP($CL102,CY$46:$DD$96,CY$100,FALSE))</f>
        <v/>
      </c>
      <c r="CZ102" s="8" t="str">
        <f ca="1">IF($CL102&gt;CZ$98,"",VLOOKUP($CL102,CZ$46:$DD$96,CZ$100,FALSE))</f>
        <v/>
      </c>
      <c r="DA102" s="8" t="str">
        <f ca="1">IF($CL102&gt;DA$98,"",VLOOKUP($CL102,DA$46:$DD$96,DA$100,FALSE))</f>
        <v/>
      </c>
      <c r="DB102" s="8" t="str">
        <f ca="1">IF($CL102&gt;DB$98,"",VLOOKUP($CL102,DB$46:$DD$96,DB$100,FALSE))</f>
        <v/>
      </c>
      <c r="DH102" s="15" t="s">
        <v>90</v>
      </c>
      <c r="DI102" s="15">
        <f t="shared" si="22"/>
        <v>1</v>
      </c>
      <c r="DK102" s="15">
        <f t="shared" si="33"/>
        <v>100</v>
      </c>
      <c r="DL102" s="15">
        <f t="shared" si="18"/>
        <v>63</v>
      </c>
      <c r="DM102" s="15" t="s">
        <v>150</v>
      </c>
      <c r="DN102" s="15">
        <v>16</v>
      </c>
      <c r="DO102" s="15">
        <v>6</v>
      </c>
      <c r="DP102" s="15">
        <v>3</v>
      </c>
      <c r="DQ102" s="15">
        <v>3</v>
      </c>
      <c r="DR102" s="15">
        <v>8</v>
      </c>
      <c r="DS102" s="15" t="s">
        <v>151</v>
      </c>
      <c r="DT102" s="14">
        <v>60000</v>
      </c>
      <c r="DU102" s="16" t="s">
        <v>477</v>
      </c>
      <c r="DV102" s="13" t="s">
        <v>493</v>
      </c>
      <c r="DW102" s="16"/>
      <c r="EB102" s="30">
        <f t="shared" si="34"/>
        <v>0</v>
      </c>
      <c r="ED102" s="30">
        <f t="array" ref="ED102">SUM($ES$39:$FR$39*ES102:FR102)</f>
        <v>0</v>
      </c>
      <c r="EE102" s="24">
        <f>IF(EB102=0,0,MAX($EE$41:EE101)+1)</f>
        <v>0</v>
      </c>
      <c r="EF102" s="24">
        <f t="shared" si="35"/>
        <v>62</v>
      </c>
      <c r="EG102" s="27" t="s">
        <v>401</v>
      </c>
      <c r="EH102" s="24">
        <v>1</v>
      </c>
      <c r="EI102" s="27">
        <v>7</v>
      </c>
      <c r="EJ102" s="27">
        <v>3</v>
      </c>
      <c r="EK102" s="27">
        <v>4</v>
      </c>
      <c r="EL102" s="27">
        <v>8</v>
      </c>
      <c r="EM102" s="27" t="s">
        <v>402</v>
      </c>
      <c r="EN102" s="28">
        <v>0</v>
      </c>
      <c r="EQ102" s="30">
        <v>1</v>
      </c>
      <c r="EZ102" s="27">
        <v>1</v>
      </c>
      <c r="FJ102" s="30"/>
    </row>
    <row r="103" spans="66:174" ht="15" hidden="1" customHeight="1">
      <c r="BO103" s="8">
        <f>BO102+1</f>
        <v>2</v>
      </c>
      <c r="BP103" s="8" t="str">
        <f ca="1">IF($BO103&gt;BP$98,"",VLOOKUP($BO103,BP$46:$CG$96,BP$100,FALSE))</f>
        <v/>
      </c>
      <c r="BQ103" s="8" t="str">
        <f ca="1">IF($BO103&gt;BQ$98,"",VLOOKUP($BO103,BQ$46:$CG$96,BQ$100,FALSE))</f>
        <v/>
      </c>
      <c r="BR103" s="8" t="str">
        <f ca="1">IF($BO103&gt;BR$98,"",VLOOKUP($BO103,BR$46:$CG$96,BR$100,FALSE))</f>
        <v/>
      </c>
      <c r="BS103" s="8" t="str">
        <f ca="1">IF($BO103&gt;BS$98,"",VLOOKUP($BO103,BS$46:$CG$96,BS$100,FALSE))</f>
        <v/>
      </c>
      <c r="BT103" s="8" t="str">
        <f ca="1">IF($BO103&gt;BT$98,"",VLOOKUP($BO103,BT$46:$CG$96,BT$100,FALSE))</f>
        <v/>
      </c>
      <c r="BU103" s="8" t="str">
        <f ca="1">IF($BO103&gt;BU$98,"",VLOOKUP($BO103,BU$46:$CG$96,BU$100,FALSE))</f>
        <v/>
      </c>
      <c r="BV103" s="8" t="str">
        <f ca="1">IF($BO103&gt;BV$98,"",VLOOKUP($BO103,BV$46:$CG$96,BV$100,FALSE))</f>
        <v/>
      </c>
      <c r="BW103" s="8" t="str">
        <f ca="1">IF($BO103&gt;BW$98,"",VLOOKUP($BO103,BW$46:$CG$96,BW$100,FALSE))</f>
        <v/>
      </c>
      <c r="BX103" s="8" t="str">
        <f ca="1">IF($BO103&gt;BX$98,"",VLOOKUP($BO103,BX$46:$CG$96,BX$100,FALSE))</f>
        <v/>
      </c>
      <c r="BY103" s="8" t="str">
        <f ca="1">IF($BO103&gt;BY$98,"",VLOOKUP($BO103,BY$46:$CG$96,BY$100,FALSE))</f>
        <v/>
      </c>
      <c r="BZ103" s="8" t="str">
        <f ca="1">IF($BO103&gt;BZ$98,"",VLOOKUP($BO103,BZ$46:$CG$96,BZ$100,FALSE))</f>
        <v/>
      </c>
      <c r="CA103" s="8" t="str">
        <f ca="1">IF($BO103&gt;CA$98,"",VLOOKUP($BO103,CA$46:$CG$96,CA$100,FALSE))</f>
        <v/>
      </c>
      <c r="CB103" s="8" t="str">
        <f ca="1">IF($BO103&gt;CB$98,"",VLOOKUP($BO103,CB$46:$CG$96,CB$100,FALSE))</f>
        <v/>
      </c>
      <c r="CC103" s="8" t="str">
        <f ca="1">IF($BO103&gt;CC$98,"",VLOOKUP($BO103,CC$46:$CG$96,CC$100,FALSE))</f>
        <v/>
      </c>
      <c r="CD103" s="8" t="str">
        <f ca="1">IF($BO103&gt;CD$98,"",VLOOKUP($BO103,CD$46:$CG$96,CD$100,FALSE))</f>
        <v/>
      </c>
      <c r="CE103" s="8" t="str">
        <f ca="1">IF($BO103&gt;CE$98,"",VLOOKUP($BO103,CE$46:$CG$96,CE$100,FALSE))</f>
        <v/>
      </c>
      <c r="CL103" s="8">
        <f>CL102+1</f>
        <v>2</v>
      </c>
      <c r="CM103" s="8" t="str">
        <f ca="1">IF($CL103&gt;CM$98,"",VLOOKUP($CL103,CM$46:$DD$96,CM$100,FALSE))</f>
        <v/>
      </c>
      <c r="CN103" s="8" t="str">
        <f ca="1">IF($CL103&gt;CN$98,"",VLOOKUP($CL103,CN$46:$DD$96,CN$100,FALSE))</f>
        <v/>
      </c>
      <c r="CO103" s="8" t="str">
        <f ca="1">IF($CL103&gt;CO$98,"",VLOOKUP($CL103,CO$46:$DD$96,CO$100,FALSE))</f>
        <v/>
      </c>
      <c r="CP103" s="8" t="str">
        <f ca="1">IF($CL103&gt;CP$98,"",VLOOKUP($CL103,CP$46:$DD$96,CP$100,FALSE))</f>
        <v/>
      </c>
      <c r="CQ103" s="8" t="str">
        <f ca="1">IF($CL103&gt;CQ$98,"",VLOOKUP($CL103,CQ$46:$DD$96,CQ$100,FALSE))</f>
        <v/>
      </c>
      <c r="CR103" s="8" t="str">
        <f ca="1">IF($CL103&gt;CR$98,"",VLOOKUP($CL103,CR$46:$DD$96,CR$100,FALSE))</f>
        <v/>
      </c>
      <c r="CS103" s="8" t="str">
        <f ca="1">IF($CL103&gt;CS$98,"",VLOOKUP($CL103,CS$46:$DD$96,CS$100,FALSE))</f>
        <v/>
      </c>
      <c r="CT103" s="8" t="str">
        <f ca="1">IF($CL103&gt;CT$98,"",VLOOKUP($CL103,CT$46:$DD$96,CT$100,FALSE))</f>
        <v/>
      </c>
      <c r="CU103" s="8" t="str">
        <f ca="1">IF($CL103&gt;CU$98,"",VLOOKUP($CL103,CU$46:$DD$96,CU$100,FALSE))</f>
        <v/>
      </c>
      <c r="CV103" s="8" t="str">
        <f ca="1">IF($CL103&gt;CV$98,"",VLOOKUP($CL103,CV$46:$DD$96,CV$100,FALSE))</f>
        <v/>
      </c>
      <c r="CW103" s="8" t="str">
        <f ca="1">IF($CL103&gt;CW$98,"",VLOOKUP($CL103,CW$46:$DD$96,CW$100,FALSE))</f>
        <v/>
      </c>
      <c r="CX103" s="8" t="str">
        <f ca="1">IF($CL103&gt;CX$98,"",VLOOKUP($CL103,CX$46:$DD$96,CX$100,FALSE))</f>
        <v/>
      </c>
      <c r="CY103" s="8" t="str">
        <f ca="1">IF($CL103&gt;CY$98,"",VLOOKUP($CL103,CY$46:$DD$96,CY$100,FALSE))</f>
        <v/>
      </c>
      <c r="CZ103" s="8" t="str">
        <f ca="1">IF($CL103&gt;CZ$98,"",VLOOKUP($CL103,CZ$46:$DD$96,CZ$100,FALSE))</f>
        <v/>
      </c>
      <c r="DA103" s="8" t="str">
        <f ca="1">IF($CL103&gt;DA$98,"",VLOOKUP($CL103,DA$46:$DD$96,DA$100,FALSE))</f>
        <v/>
      </c>
      <c r="DB103" s="8" t="str">
        <f ca="1">IF($CL103&gt;DB$98,"",VLOOKUP($CL103,DB$46:$DD$96,DB$100,FALSE))</f>
        <v/>
      </c>
      <c r="DH103" s="15" t="s">
        <v>90</v>
      </c>
      <c r="DI103" s="15">
        <f t="shared" si="22"/>
        <v>2</v>
      </c>
      <c r="DK103" s="15">
        <f t="shared" si="33"/>
        <v>100</v>
      </c>
      <c r="DL103" s="15">
        <f t="shared" si="18"/>
        <v>64</v>
      </c>
      <c r="DM103" s="15" t="s">
        <v>152</v>
      </c>
      <c r="DN103" s="15">
        <v>4</v>
      </c>
      <c r="DO103" s="15">
        <v>6</v>
      </c>
      <c r="DP103" s="15">
        <v>3</v>
      </c>
      <c r="DQ103" s="15">
        <v>3</v>
      </c>
      <c r="DR103" s="15">
        <v>7</v>
      </c>
      <c r="DS103" s="15" t="s">
        <v>153</v>
      </c>
      <c r="DT103" s="14">
        <v>80000</v>
      </c>
      <c r="DU103" s="16" t="s">
        <v>490</v>
      </c>
      <c r="DV103" s="13" t="s">
        <v>288</v>
      </c>
      <c r="DW103" s="16"/>
      <c r="EB103" s="30">
        <f t="shared" si="34"/>
        <v>1</v>
      </c>
      <c r="ED103" s="30">
        <f t="array" ref="ED103">SUM($ES$39:$FR$39*ES103:FR103)</f>
        <v>1</v>
      </c>
      <c r="EE103" s="24">
        <f>IF(EB103=0,0,MAX($EE$41:EE102)+1)</f>
        <v>15</v>
      </c>
      <c r="EF103" s="24">
        <f t="shared" si="35"/>
        <v>63</v>
      </c>
      <c r="EG103" s="27" t="s">
        <v>403</v>
      </c>
      <c r="EH103" s="24">
        <v>1</v>
      </c>
      <c r="EI103" s="27">
        <v>6</v>
      </c>
      <c r="EJ103" s="27">
        <v>4</v>
      </c>
      <c r="EK103" s="27">
        <v>3</v>
      </c>
      <c r="EL103" s="27">
        <v>8</v>
      </c>
      <c r="EM103" s="27" t="s">
        <v>404</v>
      </c>
      <c r="EN103" s="28">
        <v>170000</v>
      </c>
      <c r="EQ103" s="30">
        <v>1</v>
      </c>
      <c r="FA103" s="27">
        <v>1</v>
      </c>
      <c r="FJ103" s="30"/>
      <c r="FP103" s="27">
        <v>1</v>
      </c>
    </row>
    <row r="104" spans="66:174" ht="15" hidden="1" customHeight="1">
      <c r="BO104" s="8">
        <f t="shared" ref="BO104:BO163" si="40">BO103+1</f>
        <v>3</v>
      </c>
      <c r="BP104" s="8" t="str">
        <f ca="1">IF($BO104&gt;BP$98,"",VLOOKUP($BO104,BP$46:$CG$96,BP$100,FALSE))</f>
        <v/>
      </c>
      <c r="BQ104" s="8" t="str">
        <f ca="1">IF($BO104&gt;BQ$98,"",VLOOKUP($BO104,BQ$46:$CG$96,BQ$100,FALSE))</f>
        <v/>
      </c>
      <c r="BR104" s="8" t="str">
        <f ca="1">IF($BO104&gt;BR$98,"",VLOOKUP($BO104,BR$46:$CG$96,BR$100,FALSE))</f>
        <v/>
      </c>
      <c r="BS104" s="8" t="str">
        <f ca="1">IF($BO104&gt;BS$98,"",VLOOKUP($BO104,BS$46:$CG$96,BS$100,FALSE))</f>
        <v/>
      </c>
      <c r="BT104" s="8" t="str">
        <f ca="1">IF($BO104&gt;BT$98,"",VLOOKUP($BO104,BT$46:$CG$96,BT$100,FALSE))</f>
        <v/>
      </c>
      <c r="BU104" s="8" t="str">
        <f ca="1">IF($BO104&gt;BU$98,"",VLOOKUP($BO104,BU$46:$CG$96,BU$100,FALSE))</f>
        <v/>
      </c>
      <c r="BV104" s="8" t="str">
        <f ca="1">IF($BO104&gt;BV$98,"",VLOOKUP($BO104,BV$46:$CG$96,BV$100,FALSE))</f>
        <v/>
      </c>
      <c r="BW104" s="8" t="str">
        <f ca="1">IF($BO104&gt;BW$98,"",VLOOKUP($BO104,BW$46:$CG$96,BW$100,FALSE))</f>
        <v/>
      </c>
      <c r="BX104" s="8" t="str">
        <f ca="1">IF($BO104&gt;BX$98,"",VLOOKUP($BO104,BX$46:$CG$96,BX$100,FALSE))</f>
        <v/>
      </c>
      <c r="BY104" s="8" t="str">
        <f ca="1">IF($BO104&gt;BY$98,"",VLOOKUP($BO104,BY$46:$CG$96,BY$100,FALSE))</f>
        <v/>
      </c>
      <c r="BZ104" s="8" t="str">
        <f ca="1">IF($BO104&gt;BZ$98,"",VLOOKUP($BO104,BZ$46:$CG$96,BZ$100,FALSE))</f>
        <v/>
      </c>
      <c r="CA104" s="8" t="str">
        <f ca="1">IF($BO104&gt;CA$98,"",VLOOKUP($BO104,CA$46:$CG$96,CA$100,FALSE))</f>
        <v/>
      </c>
      <c r="CB104" s="8" t="str">
        <f ca="1">IF($BO104&gt;CB$98,"",VLOOKUP($BO104,CB$46:$CG$96,CB$100,FALSE))</f>
        <v/>
      </c>
      <c r="CC104" s="8" t="str">
        <f ca="1">IF($BO104&gt;CC$98,"",VLOOKUP($BO104,CC$46:$CG$96,CC$100,FALSE))</f>
        <v/>
      </c>
      <c r="CD104" s="8" t="str">
        <f ca="1">IF($BO104&gt;CD$98,"",VLOOKUP($BO104,CD$46:$CG$96,CD$100,FALSE))</f>
        <v/>
      </c>
      <c r="CE104" s="8" t="str">
        <f ca="1">IF($BO104&gt;CE$98,"",VLOOKUP($BO104,CE$46:$CG$96,CE$100,FALSE))</f>
        <v/>
      </c>
      <c r="CL104" s="8">
        <f t="shared" ref="CL104:CL163" si="41">CL103+1</f>
        <v>3</v>
      </c>
      <c r="CM104" s="8" t="str">
        <f ca="1">IF($CL104&gt;CM$98,"",VLOOKUP($CL104,CM$46:$DD$96,CM$100,FALSE))</f>
        <v/>
      </c>
      <c r="CN104" s="8" t="str">
        <f ca="1">IF($CL104&gt;CN$98,"",VLOOKUP($CL104,CN$46:$DD$96,CN$100,FALSE))</f>
        <v/>
      </c>
      <c r="CO104" s="8" t="str">
        <f ca="1">IF($CL104&gt;CO$98,"",VLOOKUP($CL104,CO$46:$DD$96,CO$100,FALSE))</f>
        <v/>
      </c>
      <c r="CP104" s="8" t="str">
        <f ca="1">IF($CL104&gt;CP$98,"",VLOOKUP($CL104,CP$46:$DD$96,CP$100,FALSE))</f>
        <v/>
      </c>
      <c r="CQ104" s="8" t="str">
        <f ca="1">IF($CL104&gt;CQ$98,"",VLOOKUP($CL104,CQ$46:$DD$96,CQ$100,FALSE))</f>
        <v/>
      </c>
      <c r="CR104" s="8" t="str">
        <f ca="1">IF($CL104&gt;CR$98,"",VLOOKUP($CL104,CR$46:$DD$96,CR$100,FALSE))</f>
        <v/>
      </c>
      <c r="CS104" s="8" t="str">
        <f ca="1">IF($CL104&gt;CS$98,"",VLOOKUP($CL104,CS$46:$DD$96,CS$100,FALSE))</f>
        <v/>
      </c>
      <c r="CT104" s="8" t="str">
        <f ca="1">IF($CL104&gt;CT$98,"",VLOOKUP($CL104,CT$46:$DD$96,CT$100,FALSE))</f>
        <v/>
      </c>
      <c r="CU104" s="8" t="str">
        <f ca="1">IF($CL104&gt;CU$98,"",VLOOKUP($CL104,CU$46:$DD$96,CU$100,FALSE))</f>
        <v/>
      </c>
      <c r="CV104" s="8" t="str">
        <f ca="1">IF($CL104&gt;CV$98,"",VLOOKUP($CL104,CV$46:$DD$96,CV$100,FALSE))</f>
        <v/>
      </c>
      <c r="CW104" s="8" t="str">
        <f ca="1">IF($CL104&gt;CW$98,"",VLOOKUP($CL104,CW$46:$DD$96,CW$100,FALSE))</f>
        <v/>
      </c>
      <c r="CX104" s="8" t="str">
        <f ca="1">IF($CL104&gt;CX$98,"",VLOOKUP($CL104,CX$46:$DD$96,CX$100,FALSE))</f>
        <v/>
      </c>
      <c r="CY104" s="8" t="str">
        <f ca="1">IF($CL104&gt;CY$98,"",VLOOKUP($CL104,CY$46:$DD$96,CY$100,FALSE))</f>
        <v/>
      </c>
      <c r="CZ104" s="8" t="str">
        <f ca="1">IF($CL104&gt;CZ$98,"",VLOOKUP($CL104,CZ$46:$DD$96,CZ$100,FALSE))</f>
        <v/>
      </c>
      <c r="DA104" s="8" t="str">
        <f ca="1">IF($CL104&gt;DA$98,"",VLOOKUP($CL104,DA$46:$DD$96,DA$100,FALSE))</f>
        <v/>
      </c>
      <c r="DB104" s="8" t="str">
        <f ca="1">IF($CL104&gt;DB$98,"",VLOOKUP($CL104,DB$46:$DD$96,DB$100,FALSE))</f>
        <v/>
      </c>
      <c r="DH104" s="15" t="s">
        <v>90</v>
      </c>
      <c r="DI104" s="15">
        <f t="shared" si="22"/>
        <v>3</v>
      </c>
      <c r="DK104" s="15">
        <f t="shared" si="33"/>
        <v>100</v>
      </c>
      <c r="DL104" s="15">
        <f t="shared" si="18"/>
        <v>65</v>
      </c>
      <c r="DM104" s="15" t="s">
        <v>155</v>
      </c>
      <c r="DN104" s="15">
        <v>2</v>
      </c>
      <c r="DO104" s="15">
        <v>6</v>
      </c>
      <c r="DP104" s="15">
        <v>3</v>
      </c>
      <c r="DQ104" s="15">
        <v>3</v>
      </c>
      <c r="DR104" s="15">
        <v>8</v>
      </c>
      <c r="DS104" s="15" t="s">
        <v>156</v>
      </c>
      <c r="DT104" s="14">
        <v>90000</v>
      </c>
      <c r="DU104" s="16" t="s">
        <v>479</v>
      </c>
      <c r="DV104" s="13" t="s">
        <v>495</v>
      </c>
      <c r="DW104" s="16"/>
      <c r="EB104" s="30">
        <f t="shared" si="34"/>
        <v>0</v>
      </c>
      <c r="ED104" s="30">
        <f t="array" ref="ED104">SUM($ES$39:$FR$39*ES104:FR104)</f>
        <v>0</v>
      </c>
      <c r="EE104" s="24">
        <f>IF(EB104=0,0,MAX($EE$41:EE103)+1)</f>
        <v>0</v>
      </c>
      <c r="EF104" s="24">
        <f t="shared" si="35"/>
        <v>64</v>
      </c>
      <c r="EG104" s="30" t="s">
        <v>453</v>
      </c>
      <c r="EH104" s="27">
        <v>1</v>
      </c>
      <c r="EI104" s="27">
        <v>3</v>
      </c>
      <c r="EJ104" s="27">
        <v>5</v>
      </c>
      <c r="EK104" s="27">
        <v>1</v>
      </c>
      <c r="EL104" s="27">
        <v>10</v>
      </c>
      <c r="EM104" s="27" t="s">
        <v>454</v>
      </c>
      <c r="EN104" s="31">
        <v>300000</v>
      </c>
      <c r="EQ104" s="30">
        <v>1</v>
      </c>
      <c r="EX104" s="30"/>
      <c r="EZ104" s="30"/>
      <c r="FC104" s="30"/>
    </row>
    <row r="105" spans="66:174" ht="15" hidden="1" customHeight="1">
      <c r="BO105" s="8">
        <f t="shared" si="40"/>
        <v>4</v>
      </c>
      <c r="BP105" s="8" t="str">
        <f ca="1">IF($BO105&gt;BP$98,"",VLOOKUP($BO105,BP$46:$CG$96,BP$100,FALSE))</f>
        <v/>
      </c>
      <c r="BQ105" s="8" t="str">
        <f ca="1">IF($BO105&gt;BQ$98,"",VLOOKUP($BO105,BQ$46:$CG$96,BQ$100,FALSE))</f>
        <v/>
      </c>
      <c r="BR105" s="8" t="str">
        <f ca="1">IF($BO105&gt;BR$98,"",VLOOKUP($BO105,BR$46:$CG$96,BR$100,FALSE))</f>
        <v/>
      </c>
      <c r="BS105" s="8" t="str">
        <f ca="1">IF($BO105&gt;BS$98,"",VLOOKUP($BO105,BS$46:$CG$96,BS$100,FALSE))</f>
        <v/>
      </c>
      <c r="BT105" s="8" t="str">
        <f ca="1">IF($BO105&gt;BT$98,"",VLOOKUP($BO105,BT$46:$CG$96,BT$100,FALSE))</f>
        <v/>
      </c>
      <c r="BU105" s="8" t="str">
        <f ca="1">IF($BO105&gt;BU$98,"",VLOOKUP($BO105,BU$46:$CG$96,BU$100,FALSE))</f>
        <v/>
      </c>
      <c r="BV105" s="8" t="str">
        <f ca="1">IF($BO105&gt;BV$98,"",VLOOKUP($BO105,BV$46:$CG$96,BV$100,FALSE))</f>
        <v/>
      </c>
      <c r="BW105" s="8" t="str">
        <f ca="1">IF($BO105&gt;BW$98,"",VLOOKUP($BO105,BW$46:$CG$96,BW$100,FALSE))</f>
        <v/>
      </c>
      <c r="BX105" s="8" t="str">
        <f ca="1">IF($BO105&gt;BX$98,"",VLOOKUP($BO105,BX$46:$CG$96,BX$100,FALSE))</f>
        <v/>
      </c>
      <c r="BY105" s="8" t="str">
        <f ca="1">IF($BO105&gt;BY$98,"",VLOOKUP($BO105,BY$46:$CG$96,BY$100,FALSE))</f>
        <v/>
      </c>
      <c r="BZ105" s="8" t="str">
        <f ca="1">IF($BO105&gt;BZ$98,"",VLOOKUP($BO105,BZ$46:$CG$96,BZ$100,FALSE))</f>
        <v/>
      </c>
      <c r="CA105" s="8" t="str">
        <f ca="1">IF($BO105&gt;CA$98,"",VLOOKUP($BO105,CA$46:$CG$96,CA$100,FALSE))</f>
        <v/>
      </c>
      <c r="CB105" s="8" t="str">
        <f ca="1">IF($BO105&gt;CB$98,"",VLOOKUP($BO105,CB$46:$CG$96,CB$100,FALSE))</f>
        <v/>
      </c>
      <c r="CC105" s="8" t="str">
        <f ca="1">IF($BO105&gt;CC$98,"",VLOOKUP($BO105,CC$46:$CG$96,CC$100,FALSE))</f>
        <v/>
      </c>
      <c r="CD105" s="8" t="str">
        <f ca="1">IF($BO105&gt;CD$98,"",VLOOKUP($BO105,CD$46:$CG$96,CD$100,FALSE))</f>
        <v/>
      </c>
      <c r="CE105" s="8" t="str">
        <f ca="1">IF($BO105&gt;CE$98,"",VLOOKUP($BO105,CE$46:$CG$96,CE$100,FALSE))</f>
        <v/>
      </c>
      <c r="CL105" s="8">
        <f t="shared" si="41"/>
        <v>4</v>
      </c>
      <c r="CM105" s="8" t="str">
        <f ca="1">IF($CL105&gt;CM$98,"",VLOOKUP($CL105,CM$46:$DD$96,CM$100,FALSE))</f>
        <v/>
      </c>
      <c r="CN105" s="8" t="str">
        <f ca="1">IF($CL105&gt;CN$98,"",VLOOKUP($CL105,CN$46:$DD$96,CN$100,FALSE))</f>
        <v/>
      </c>
      <c r="CO105" s="8" t="str">
        <f ca="1">IF($CL105&gt;CO$98,"",VLOOKUP($CL105,CO$46:$DD$96,CO$100,FALSE))</f>
        <v/>
      </c>
      <c r="CP105" s="8" t="str">
        <f ca="1">IF($CL105&gt;CP$98,"",VLOOKUP($CL105,CP$46:$DD$96,CP$100,FALSE))</f>
        <v/>
      </c>
      <c r="CQ105" s="8" t="str">
        <f ca="1">IF($CL105&gt;CQ$98,"",VLOOKUP($CL105,CQ$46:$DD$96,CQ$100,FALSE))</f>
        <v/>
      </c>
      <c r="CR105" s="8" t="str">
        <f ca="1">IF($CL105&gt;CR$98,"",VLOOKUP($CL105,CR$46:$DD$96,CR$100,FALSE))</f>
        <v/>
      </c>
      <c r="CS105" s="8" t="str">
        <f ca="1">IF($CL105&gt;CS$98,"",VLOOKUP($CL105,CS$46:$DD$96,CS$100,FALSE))</f>
        <v/>
      </c>
      <c r="CT105" s="8" t="str">
        <f ca="1">IF($CL105&gt;CT$98,"",VLOOKUP($CL105,CT$46:$DD$96,CT$100,FALSE))</f>
        <v/>
      </c>
      <c r="CU105" s="8" t="str">
        <f ca="1">IF($CL105&gt;CU$98,"",VLOOKUP($CL105,CU$46:$DD$96,CU$100,FALSE))</f>
        <v/>
      </c>
      <c r="CV105" s="8" t="str">
        <f ca="1">IF($CL105&gt;CV$98,"",VLOOKUP($CL105,CV$46:$DD$96,CV$100,FALSE))</f>
        <v/>
      </c>
      <c r="CW105" s="8" t="str">
        <f ca="1">IF($CL105&gt;CW$98,"",VLOOKUP($CL105,CW$46:$DD$96,CW$100,FALSE))</f>
        <v/>
      </c>
      <c r="CX105" s="8" t="str">
        <f ca="1">IF($CL105&gt;CX$98,"",VLOOKUP($CL105,CX$46:$DD$96,CX$100,FALSE))</f>
        <v/>
      </c>
      <c r="CY105" s="8" t="str">
        <f ca="1">IF($CL105&gt;CY$98,"",VLOOKUP($CL105,CY$46:$DD$96,CY$100,FALSE))</f>
        <v/>
      </c>
      <c r="CZ105" s="8" t="str">
        <f ca="1">IF($CL105&gt;CZ$98,"",VLOOKUP($CL105,CZ$46:$DD$96,CZ$100,FALSE))</f>
        <v/>
      </c>
      <c r="DA105" s="8" t="str">
        <f ca="1">IF($CL105&gt;DA$98,"",VLOOKUP($CL105,DA$46:$DD$96,DA$100,FALSE))</f>
        <v/>
      </c>
      <c r="DB105" s="8" t="str">
        <f ca="1">IF($CL105&gt;DB$98,"",VLOOKUP($CL105,DB$46:$DD$96,DB$100,FALSE))</f>
        <v/>
      </c>
      <c r="DH105" s="15" t="s">
        <v>90</v>
      </c>
      <c r="DI105" s="15">
        <f t="shared" si="22"/>
        <v>4</v>
      </c>
      <c r="DK105" s="15">
        <f t="shared" ref="DK105:DK136" si="42">IF(DH105=$AS$42,DI105,100)</f>
        <v>100</v>
      </c>
      <c r="DL105" s="15">
        <f t="shared" ref="DL105:DL158" si="43">DL104+1</f>
        <v>66</v>
      </c>
      <c r="DM105" s="15" t="s">
        <v>157</v>
      </c>
      <c r="DN105" s="15">
        <v>1</v>
      </c>
      <c r="DO105" s="15">
        <v>6</v>
      </c>
      <c r="DP105" s="15">
        <v>5</v>
      </c>
      <c r="DQ105" s="15">
        <v>1</v>
      </c>
      <c r="DR105" s="15">
        <v>9</v>
      </c>
      <c r="DS105" s="15" t="s">
        <v>158</v>
      </c>
      <c r="DT105" s="14">
        <v>180000</v>
      </c>
      <c r="DU105" s="16" t="s">
        <v>483</v>
      </c>
      <c r="DV105" s="13" t="s">
        <v>496</v>
      </c>
      <c r="DW105" s="16"/>
      <c r="EB105" s="30">
        <f t="shared" si="34"/>
        <v>0</v>
      </c>
      <c r="ED105" s="30">
        <f t="array" ref="ED105">SUM($ES$39:$FR$39*ES105:FR105)</f>
        <v>0</v>
      </c>
      <c r="EE105" s="24">
        <f>IF(EB105=0,0,MAX($EE$41:EE104)+1)</f>
        <v>0</v>
      </c>
      <c r="EF105" s="24">
        <f t="shared" si="35"/>
        <v>65</v>
      </c>
      <c r="EG105" s="30" t="s">
        <v>337</v>
      </c>
      <c r="EH105" s="24">
        <v>1</v>
      </c>
      <c r="EI105" s="30">
        <v>5</v>
      </c>
      <c r="EJ105" s="30">
        <v>4</v>
      </c>
      <c r="EK105" s="30">
        <v>3</v>
      </c>
      <c r="EL105" s="30">
        <v>8</v>
      </c>
      <c r="EM105" s="30" t="s">
        <v>338</v>
      </c>
      <c r="EN105" s="25">
        <v>130000</v>
      </c>
      <c r="EQ105" s="30">
        <v>1</v>
      </c>
      <c r="EU105" s="24">
        <v>1</v>
      </c>
      <c r="EX105" s="30"/>
      <c r="EZ105" s="30"/>
      <c r="FF105" s="24">
        <v>1</v>
      </c>
      <c r="FJ105" s="24">
        <v>1</v>
      </c>
    </row>
    <row r="106" spans="66:174" ht="15" hidden="1" customHeight="1">
      <c r="BO106" s="8">
        <f t="shared" si="40"/>
        <v>5</v>
      </c>
      <c r="BP106" s="8" t="str">
        <f ca="1">IF($BO106&gt;BP$98,"",VLOOKUP($BO106,BP$46:$CG$96,BP$100,FALSE))</f>
        <v/>
      </c>
      <c r="BQ106" s="8" t="str">
        <f ca="1">IF($BO106&gt;BQ$98,"",VLOOKUP($BO106,BQ$46:$CG$96,BQ$100,FALSE))</f>
        <v/>
      </c>
      <c r="BR106" s="8" t="str">
        <f ca="1">IF($BO106&gt;BR$98,"",VLOOKUP($BO106,BR$46:$CG$96,BR$100,FALSE))</f>
        <v/>
      </c>
      <c r="BS106" s="8" t="str">
        <f ca="1">IF($BO106&gt;BS$98,"",VLOOKUP($BO106,BS$46:$CG$96,BS$100,FALSE))</f>
        <v/>
      </c>
      <c r="BT106" s="8" t="str">
        <f ca="1">IF($BO106&gt;BT$98,"",VLOOKUP($BO106,BT$46:$CG$96,BT$100,FALSE))</f>
        <v/>
      </c>
      <c r="BU106" s="8" t="str">
        <f ca="1">IF($BO106&gt;BU$98,"",VLOOKUP($BO106,BU$46:$CG$96,BU$100,FALSE))</f>
        <v/>
      </c>
      <c r="BV106" s="8" t="str">
        <f ca="1">IF($BO106&gt;BV$98,"",VLOOKUP($BO106,BV$46:$CG$96,BV$100,FALSE))</f>
        <v/>
      </c>
      <c r="BW106" s="8" t="str">
        <f ca="1">IF($BO106&gt;BW$98,"",VLOOKUP($BO106,BW$46:$CG$96,BW$100,FALSE))</f>
        <v/>
      </c>
      <c r="BX106" s="8" t="str">
        <f ca="1">IF($BO106&gt;BX$98,"",VLOOKUP($BO106,BX$46:$CG$96,BX$100,FALSE))</f>
        <v/>
      </c>
      <c r="BY106" s="8" t="str">
        <f ca="1">IF($BO106&gt;BY$98,"",VLOOKUP($BO106,BY$46:$CG$96,BY$100,FALSE))</f>
        <v/>
      </c>
      <c r="BZ106" s="8" t="str">
        <f ca="1">IF($BO106&gt;BZ$98,"",VLOOKUP($BO106,BZ$46:$CG$96,BZ$100,FALSE))</f>
        <v/>
      </c>
      <c r="CA106" s="8" t="str">
        <f ca="1">IF($BO106&gt;CA$98,"",VLOOKUP($BO106,CA$46:$CG$96,CA$100,FALSE))</f>
        <v/>
      </c>
      <c r="CB106" s="8" t="str">
        <f ca="1">IF($BO106&gt;CB$98,"",VLOOKUP($BO106,CB$46:$CG$96,CB$100,FALSE))</f>
        <v/>
      </c>
      <c r="CC106" s="8" t="str">
        <f ca="1">IF($BO106&gt;CC$98,"",VLOOKUP($BO106,CC$46:$CG$96,CC$100,FALSE))</f>
        <v/>
      </c>
      <c r="CD106" s="8" t="str">
        <f ca="1">IF($BO106&gt;CD$98,"",VLOOKUP($BO106,CD$46:$CG$96,CD$100,FALSE))</f>
        <v/>
      </c>
      <c r="CE106" s="8" t="str">
        <f ca="1">IF($BO106&gt;CE$98,"",VLOOKUP($BO106,CE$46:$CG$96,CE$100,FALSE))</f>
        <v/>
      </c>
      <c r="CL106" s="8">
        <f t="shared" si="41"/>
        <v>5</v>
      </c>
      <c r="CM106" s="8" t="str">
        <f ca="1">IF($CL106&gt;CM$98,"",VLOOKUP($CL106,CM$46:$DD$96,CM$100,FALSE))</f>
        <v/>
      </c>
      <c r="CN106" s="8" t="str">
        <f ca="1">IF($CL106&gt;CN$98,"",VLOOKUP($CL106,CN$46:$DD$96,CN$100,FALSE))</f>
        <v/>
      </c>
      <c r="CO106" s="8" t="str">
        <f ca="1">IF($CL106&gt;CO$98,"",VLOOKUP($CL106,CO$46:$DD$96,CO$100,FALSE))</f>
        <v/>
      </c>
      <c r="CP106" s="8" t="str">
        <f ca="1">IF($CL106&gt;CP$98,"",VLOOKUP($CL106,CP$46:$DD$96,CP$100,FALSE))</f>
        <v/>
      </c>
      <c r="CQ106" s="8" t="str">
        <f ca="1">IF($CL106&gt;CQ$98,"",VLOOKUP($CL106,CQ$46:$DD$96,CQ$100,FALSE))</f>
        <v/>
      </c>
      <c r="CR106" s="8" t="str">
        <f ca="1">IF($CL106&gt;CR$98,"",VLOOKUP($CL106,CR$46:$DD$96,CR$100,FALSE))</f>
        <v/>
      </c>
      <c r="CS106" s="8" t="str">
        <f ca="1">IF($CL106&gt;CS$98,"",VLOOKUP($CL106,CS$46:$DD$96,CS$100,FALSE))</f>
        <v/>
      </c>
      <c r="CT106" s="8" t="str">
        <f ca="1">IF($CL106&gt;CT$98,"",VLOOKUP($CL106,CT$46:$DD$96,CT$100,FALSE))</f>
        <v/>
      </c>
      <c r="CU106" s="8" t="str">
        <f ca="1">IF($CL106&gt;CU$98,"",VLOOKUP($CL106,CU$46:$DD$96,CU$100,FALSE))</f>
        <v/>
      </c>
      <c r="CV106" s="8" t="str">
        <f ca="1">IF($CL106&gt;CV$98,"",VLOOKUP($CL106,CV$46:$DD$96,CV$100,FALSE))</f>
        <v/>
      </c>
      <c r="CW106" s="8" t="str">
        <f ca="1">IF($CL106&gt;CW$98,"",VLOOKUP($CL106,CW$46:$DD$96,CW$100,FALSE))</f>
        <v/>
      </c>
      <c r="CX106" s="8" t="str">
        <f ca="1">IF($CL106&gt;CX$98,"",VLOOKUP($CL106,CX$46:$DD$96,CX$100,FALSE))</f>
        <v/>
      </c>
      <c r="CY106" s="8" t="str">
        <f ca="1">IF($CL106&gt;CY$98,"",VLOOKUP($CL106,CY$46:$DD$96,CY$100,FALSE))</f>
        <v/>
      </c>
      <c r="CZ106" s="8" t="str">
        <f ca="1">IF($CL106&gt;CZ$98,"",VLOOKUP($CL106,CZ$46:$DD$96,CZ$100,FALSE))</f>
        <v/>
      </c>
      <c r="DA106" s="8" t="str">
        <f ca="1">IF($CL106&gt;DA$98,"",VLOOKUP($CL106,DA$46:$DD$96,DA$100,FALSE))</f>
        <v/>
      </c>
      <c r="DB106" s="8" t="str">
        <f ca="1">IF($CL106&gt;DB$98,"",VLOOKUP($CL106,DB$46:$DD$96,DB$100,FALSE))</f>
        <v/>
      </c>
      <c r="DH106" s="13" t="s">
        <v>91</v>
      </c>
      <c r="DI106" s="15">
        <f t="shared" ref="DI106:DI158" si="44">IF(DH106&lt;&gt;DH105,1,DI105+1)</f>
        <v>1</v>
      </c>
      <c r="DK106" s="15">
        <f t="shared" si="42"/>
        <v>100</v>
      </c>
      <c r="DL106" s="15">
        <f t="shared" si="43"/>
        <v>67</v>
      </c>
      <c r="DM106" s="13" t="s">
        <v>159</v>
      </c>
      <c r="DN106" s="13">
        <v>16</v>
      </c>
      <c r="DO106" s="13">
        <v>8</v>
      </c>
      <c r="DP106" s="13">
        <v>2</v>
      </c>
      <c r="DQ106" s="13">
        <v>3</v>
      </c>
      <c r="DR106" s="13">
        <v>7</v>
      </c>
      <c r="DS106" s="15" t="s">
        <v>160</v>
      </c>
      <c r="DT106" s="14">
        <v>60000</v>
      </c>
      <c r="DU106" s="16" t="s">
        <v>488</v>
      </c>
      <c r="DV106" s="13" t="s">
        <v>499</v>
      </c>
      <c r="DW106" s="16"/>
      <c r="EB106" s="30">
        <f t="shared" ref="EB106:EB140" si="45">ED106*EQ106</f>
        <v>0</v>
      </c>
      <c r="ED106" s="30">
        <f t="array" ref="ED106">SUM($ES$39:$FR$39*ES106:FR106)</f>
        <v>0</v>
      </c>
      <c r="EE106" s="24">
        <f>IF(EB106=0,0,MAX($EE$41:EE105)+1)</f>
        <v>0</v>
      </c>
      <c r="EF106" s="24">
        <f t="shared" ref="EF106:EF140" si="46">EF105+1</f>
        <v>66</v>
      </c>
      <c r="EG106" s="30" t="s">
        <v>339</v>
      </c>
      <c r="EH106" s="24">
        <v>1</v>
      </c>
      <c r="EI106" s="30">
        <v>4</v>
      </c>
      <c r="EJ106" s="30">
        <v>5</v>
      </c>
      <c r="EK106" s="30">
        <v>2</v>
      </c>
      <c r="EL106" s="30">
        <v>9</v>
      </c>
      <c r="EM106" s="30" t="s">
        <v>340</v>
      </c>
      <c r="EN106" s="25">
        <v>260000</v>
      </c>
      <c r="EQ106" s="30">
        <v>1</v>
      </c>
      <c r="ET106" s="24">
        <v>1</v>
      </c>
      <c r="EX106" s="30"/>
      <c r="EZ106" s="30"/>
      <c r="FD106" s="24">
        <v>1</v>
      </c>
    </row>
    <row r="107" spans="66:174" ht="15" hidden="1" customHeight="1">
      <c r="BO107" s="8">
        <f t="shared" si="40"/>
        <v>6</v>
      </c>
      <c r="BP107" s="8" t="str">
        <f ca="1">IF($BO107&gt;BP$98,"",VLOOKUP($BO107,BP$46:$CG$96,BP$100,FALSE))</f>
        <v/>
      </c>
      <c r="BQ107" s="8" t="str">
        <f ca="1">IF($BO107&gt;BQ$98,"",VLOOKUP($BO107,BQ$46:$CG$96,BQ$100,FALSE))</f>
        <v/>
      </c>
      <c r="BR107" s="8" t="str">
        <f ca="1">IF($BO107&gt;BR$98,"",VLOOKUP($BO107,BR$46:$CG$96,BR$100,FALSE))</f>
        <v/>
      </c>
      <c r="BS107" s="8" t="str">
        <f ca="1">IF($BO107&gt;BS$98,"",VLOOKUP($BO107,BS$46:$CG$96,BS$100,FALSE))</f>
        <v/>
      </c>
      <c r="BT107" s="8" t="str">
        <f ca="1">IF($BO107&gt;BT$98,"",VLOOKUP($BO107,BT$46:$CG$96,BT$100,FALSE))</f>
        <v/>
      </c>
      <c r="BU107" s="8" t="str">
        <f ca="1">IF($BO107&gt;BU$98,"",VLOOKUP($BO107,BU$46:$CG$96,BU$100,FALSE))</f>
        <v/>
      </c>
      <c r="BV107" s="8" t="str">
        <f ca="1">IF($BO107&gt;BV$98,"",VLOOKUP($BO107,BV$46:$CG$96,BV$100,FALSE))</f>
        <v/>
      </c>
      <c r="BW107" s="8" t="str">
        <f ca="1">IF($BO107&gt;BW$98,"",VLOOKUP($BO107,BW$46:$CG$96,BW$100,FALSE))</f>
        <v/>
      </c>
      <c r="BX107" s="8" t="str">
        <f ca="1">IF($BO107&gt;BX$98,"",VLOOKUP($BO107,BX$46:$CG$96,BX$100,FALSE))</f>
        <v/>
      </c>
      <c r="BY107" s="8" t="str">
        <f ca="1">IF($BO107&gt;BY$98,"",VLOOKUP($BO107,BY$46:$CG$96,BY$100,FALSE))</f>
        <v/>
      </c>
      <c r="BZ107" s="8" t="str">
        <f ca="1">IF($BO107&gt;BZ$98,"",VLOOKUP($BO107,BZ$46:$CG$96,BZ$100,FALSE))</f>
        <v/>
      </c>
      <c r="CA107" s="8" t="str">
        <f ca="1">IF($BO107&gt;CA$98,"",VLOOKUP($BO107,CA$46:$CG$96,CA$100,FALSE))</f>
        <v/>
      </c>
      <c r="CB107" s="8" t="str">
        <f ca="1">IF($BO107&gt;CB$98,"",VLOOKUP($BO107,CB$46:$CG$96,CB$100,FALSE))</f>
        <v/>
      </c>
      <c r="CC107" s="8" t="str">
        <f ca="1">IF($BO107&gt;CC$98,"",VLOOKUP($BO107,CC$46:$CG$96,CC$100,FALSE))</f>
        <v/>
      </c>
      <c r="CD107" s="8" t="str">
        <f ca="1">IF($BO107&gt;CD$98,"",VLOOKUP($BO107,CD$46:$CG$96,CD$100,FALSE))</f>
        <v/>
      </c>
      <c r="CE107" s="8" t="str">
        <f ca="1">IF($BO107&gt;CE$98,"",VLOOKUP($BO107,CE$46:$CG$96,CE$100,FALSE))</f>
        <v/>
      </c>
      <c r="CL107" s="8">
        <f t="shared" si="41"/>
        <v>6</v>
      </c>
      <c r="CM107" s="8" t="str">
        <f ca="1">IF($CL107&gt;CM$98,"",VLOOKUP($CL107,CM$46:$DD$96,CM$100,FALSE))</f>
        <v/>
      </c>
      <c r="CN107" s="8" t="str">
        <f ca="1">IF($CL107&gt;CN$98,"",VLOOKUP($CL107,CN$46:$DD$96,CN$100,FALSE))</f>
        <v/>
      </c>
      <c r="CO107" s="8" t="str">
        <f ca="1">IF($CL107&gt;CO$98,"",VLOOKUP($CL107,CO$46:$DD$96,CO$100,FALSE))</f>
        <v/>
      </c>
      <c r="CP107" s="8" t="str">
        <f ca="1">IF($CL107&gt;CP$98,"",VLOOKUP($CL107,CP$46:$DD$96,CP$100,FALSE))</f>
        <v/>
      </c>
      <c r="CQ107" s="8" t="str">
        <f ca="1">IF($CL107&gt;CQ$98,"",VLOOKUP($CL107,CQ$46:$DD$96,CQ$100,FALSE))</f>
        <v/>
      </c>
      <c r="CR107" s="8" t="str">
        <f ca="1">IF($CL107&gt;CR$98,"",VLOOKUP($CL107,CR$46:$DD$96,CR$100,FALSE))</f>
        <v/>
      </c>
      <c r="CS107" s="8" t="str">
        <f ca="1">IF($CL107&gt;CS$98,"",VLOOKUP($CL107,CS$46:$DD$96,CS$100,FALSE))</f>
        <v/>
      </c>
      <c r="CT107" s="8" t="str">
        <f ca="1">IF($CL107&gt;CT$98,"",VLOOKUP($CL107,CT$46:$DD$96,CT$100,FALSE))</f>
        <v/>
      </c>
      <c r="CU107" s="8" t="str">
        <f ca="1">IF($CL107&gt;CU$98,"",VLOOKUP($CL107,CU$46:$DD$96,CU$100,FALSE))</f>
        <v/>
      </c>
      <c r="CV107" s="8" t="str">
        <f ca="1">IF($CL107&gt;CV$98,"",VLOOKUP($CL107,CV$46:$DD$96,CV$100,FALSE))</f>
        <v/>
      </c>
      <c r="CW107" s="8" t="str">
        <f ca="1">IF($CL107&gt;CW$98,"",VLOOKUP($CL107,CW$46:$DD$96,CW$100,FALSE))</f>
        <v/>
      </c>
      <c r="CX107" s="8" t="str">
        <f ca="1">IF($CL107&gt;CX$98,"",VLOOKUP($CL107,CX$46:$DD$96,CX$100,FALSE))</f>
        <v/>
      </c>
      <c r="CY107" s="8" t="str">
        <f ca="1">IF($CL107&gt;CY$98,"",VLOOKUP($CL107,CY$46:$DD$96,CY$100,FALSE))</f>
        <v/>
      </c>
      <c r="CZ107" s="8" t="str">
        <f ca="1">IF($CL107&gt;CZ$98,"",VLOOKUP($CL107,CZ$46:$DD$96,CZ$100,FALSE))</f>
        <v/>
      </c>
      <c r="DA107" s="8" t="str">
        <f ca="1">IF($CL107&gt;DA$98,"",VLOOKUP($CL107,DA$46:$DD$96,DA$100,FALSE))</f>
        <v/>
      </c>
      <c r="DB107" s="8" t="str">
        <f ca="1">IF($CL107&gt;DB$98,"",VLOOKUP($CL107,DB$46:$DD$96,DB$100,FALSE))</f>
        <v/>
      </c>
      <c r="DH107" s="13" t="s">
        <v>91</v>
      </c>
      <c r="DI107" s="15">
        <f t="shared" si="44"/>
        <v>2</v>
      </c>
      <c r="DK107" s="15">
        <f t="shared" si="42"/>
        <v>100</v>
      </c>
      <c r="DL107" s="15">
        <f t="shared" si="43"/>
        <v>68</v>
      </c>
      <c r="DM107" s="13" t="s">
        <v>161</v>
      </c>
      <c r="DN107" s="13">
        <v>6</v>
      </c>
      <c r="DO107" s="13">
        <v>6</v>
      </c>
      <c r="DP107" s="13">
        <v>4</v>
      </c>
      <c r="DQ107" s="13">
        <v>1</v>
      </c>
      <c r="DR107" s="13">
        <v>9</v>
      </c>
      <c r="DS107" s="16" t="s">
        <v>32</v>
      </c>
      <c r="DT107" s="14">
        <v>80000</v>
      </c>
      <c r="DU107" s="16" t="s">
        <v>479</v>
      </c>
      <c r="DV107" s="13" t="s">
        <v>495</v>
      </c>
      <c r="DW107" s="16"/>
      <c r="EB107" s="30">
        <f t="shared" si="45"/>
        <v>0</v>
      </c>
      <c r="ED107" s="30">
        <f t="array" ref="ED107">SUM($ES$39:$FR$39*ES107:FR107)</f>
        <v>0</v>
      </c>
      <c r="EE107" s="24">
        <f>IF(EB107=0,0,MAX($EE$41:EE106)+1)</f>
        <v>0</v>
      </c>
      <c r="EF107" s="24">
        <f t="shared" si="46"/>
        <v>67</v>
      </c>
      <c r="EG107" s="27" t="s">
        <v>397</v>
      </c>
      <c r="EH107" s="24">
        <v>1</v>
      </c>
      <c r="EI107" s="27">
        <v>7</v>
      </c>
      <c r="EJ107" s="27">
        <v>3</v>
      </c>
      <c r="EK107" s="27">
        <v>4</v>
      </c>
      <c r="EL107" s="27">
        <v>7</v>
      </c>
      <c r="EM107" s="27" t="s">
        <v>398</v>
      </c>
      <c r="EN107" s="25">
        <v>230000</v>
      </c>
      <c r="EQ107" s="30">
        <v>1</v>
      </c>
      <c r="EX107" s="27">
        <v>1</v>
      </c>
    </row>
    <row r="108" spans="66:174" ht="15" hidden="1" customHeight="1">
      <c r="BO108" s="8">
        <f t="shared" si="40"/>
        <v>7</v>
      </c>
      <c r="BP108" s="8" t="str">
        <f ca="1">IF($BO108&gt;BP$98,"",VLOOKUP($BO108,BP$46:$CG$96,BP$100,FALSE))</f>
        <v/>
      </c>
      <c r="BQ108" s="8" t="str">
        <f ca="1">IF($BO108&gt;BQ$98,"",VLOOKUP($BO108,BQ$46:$CG$96,BQ$100,FALSE))</f>
        <v/>
      </c>
      <c r="BR108" s="8" t="str">
        <f ca="1">IF($BO108&gt;BR$98,"",VLOOKUP($BO108,BR$46:$CG$96,BR$100,FALSE))</f>
        <v/>
      </c>
      <c r="BS108" s="8" t="str">
        <f ca="1">IF($BO108&gt;BS$98,"",VLOOKUP($BO108,BS$46:$CG$96,BS$100,FALSE))</f>
        <v/>
      </c>
      <c r="BT108" s="8" t="str">
        <f ca="1">IF($BO108&gt;BT$98,"",VLOOKUP($BO108,BT$46:$CG$96,BT$100,FALSE))</f>
        <v/>
      </c>
      <c r="BU108" s="8" t="str">
        <f ca="1">IF($BO108&gt;BU$98,"",VLOOKUP($BO108,BU$46:$CG$96,BU$100,FALSE))</f>
        <v/>
      </c>
      <c r="BV108" s="8" t="str">
        <f ca="1">IF($BO108&gt;BV$98,"",VLOOKUP($BO108,BV$46:$CG$96,BV$100,FALSE))</f>
        <v/>
      </c>
      <c r="BW108" s="8" t="str">
        <f ca="1">IF($BO108&gt;BW$98,"",VLOOKUP($BO108,BW$46:$CG$96,BW$100,FALSE))</f>
        <v/>
      </c>
      <c r="BX108" s="8" t="str">
        <f ca="1">IF($BO108&gt;BX$98,"",VLOOKUP($BO108,BX$46:$CG$96,BX$100,FALSE))</f>
        <v/>
      </c>
      <c r="BY108" s="8" t="str">
        <f ca="1">IF($BO108&gt;BY$98,"",VLOOKUP($BO108,BY$46:$CG$96,BY$100,FALSE))</f>
        <v/>
      </c>
      <c r="BZ108" s="8" t="str">
        <f ca="1">IF($BO108&gt;BZ$98,"",VLOOKUP($BO108,BZ$46:$CG$96,BZ$100,FALSE))</f>
        <v/>
      </c>
      <c r="CA108" s="8" t="str">
        <f ca="1">IF($BO108&gt;CA$98,"",VLOOKUP($BO108,CA$46:$CG$96,CA$100,FALSE))</f>
        <v/>
      </c>
      <c r="CB108" s="8" t="str">
        <f ca="1">IF($BO108&gt;CB$98,"",VLOOKUP($BO108,CB$46:$CG$96,CB$100,FALSE))</f>
        <v/>
      </c>
      <c r="CC108" s="8" t="str">
        <f ca="1">IF($BO108&gt;CC$98,"",VLOOKUP($BO108,CC$46:$CG$96,CC$100,FALSE))</f>
        <v/>
      </c>
      <c r="CD108" s="8" t="str">
        <f ca="1">IF($BO108&gt;CD$98,"",VLOOKUP($BO108,CD$46:$CG$96,CD$100,FALSE))</f>
        <v/>
      </c>
      <c r="CE108" s="8" t="str">
        <f ca="1">IF($BO108&gt;CE$98,"",VLOOKUP($BO108,CE$46:$CG$96,CE$100,FALSE))</f>
        <v/>
      </c>
      <c r="CL108" s="8">
        <f t="shared" si="41"/>
        <v>7</v>
      </c>
      <c r="CM108" s="8" t="str">
        <f ca="1">IF($CL108&gt;CM$98,"",VLOOKUP($CL108,CM$46:$DD$96,CM$100,FALSE))</f>
        <v/>
      </c>
      <c r="CN108" s="8" t="str">
        <f ca="1">IF($CL108&gt;CN$98,"",VLOOKUP($CL108,CN$46:$DD$96,CN$100,FALSE))</f>
        <v/>
      </c>
      <c r="CO108" s="8" t="str">
        <f ca="1">IF($CL108&gt;CO$98,"",VLOOKUP($CL108,CO$46:$DD$96,CO$100,FALSE))</f>
        <v/>
      </c>
      <c r="CP108" s="8" t="str">
        <f ca="1">IF($CL108&gt;CP$98,"",VLOOKUP($CL108,CP$46:$DD$96,CP$100,FALSE))</f>
        <v/>
      </c>
      <c r="CQ108" s="8" t="str">
        <f ca="1">IF($CL108&gt;CQ$98,"",VLOOKUP($CL108,CQ$46:$DD$96,CQ$100,FALSE))</f>
        <v/>
      </c>
      <c r="CR108" s="8" t="str">
        <f ca="1">IF($CL108&gt;CR$98,"",VLOOKUP($CL108,CR$46:$DD$96,CR$100,FALSE))</f>
        <v/>
      </c>
      <c r="CS108" s="8" t="str">
        <f ca="1">IF($CL108&gt;CS$98,"",VLOOKUP($CL108,CS$46:$DD$96,CS$100,FALSE))</f>
        <v/>
      </c>
      <c r="CT108" s="8" t="str">
        <f ca="1">IF($CL108&gt;CT$98,"",VLOOKUP($CL108,CT$46:$DD$96,CT$100,FALSE))</f>
        <v/>
      </c>
      <c r="CU108" s="8" t="str">
        <f ca="1">IF($CL108&gt;CU$98,"",VLOOKUP($CL108,CU$46:$DD$96,CU$100,FALSE))</f>
        <v/>
      </c>
      <c r="CV108" s="8" t="str">
        <f ca="1">IF($CL108&gt;CV$98,"",VLOOKUP($CL108,CV$46:$DD$96,CV$100,FALSE))</f>
        <v/>
      </c>
      <c r="CW108" s="8" t="str">
        <f ca="1">IF($CL108&gt;CW$98,"",VLOOKUP($CL108,CW$46:$DD$96,CW$100,FALSE))</f>
        <v/>
      </c>
      <c r="CX108" s="8" t="str">
        <f ca="1">IF($CL108&gt;CX$98,"",VLOOKUP($CL108,CX$46:$DD$96,CX$100,FALSE))</f>
        <v/>
      </c>
      <c r="CY108" s="8" t="str">
        <f ca="1">IF($CL108&gt;CY$98,"",VLOOKUP($CL108,CY$46:$DD$96,CY$100,FALSE))</f>
        <v/>
      </c>
      <c r="CZ108" s="8" t="str">
        <f ca="1">IF($CL108&gt;CZ$98,"",VLOOKUP($CL108,CZ$46:$DD$96,CZ$100,FALSE))</f>
        <v/>
      </c>
      <c r="DA108" s="8" t="str">
        <f ca="1">IF($CL108&gt;DA$98,"",VLOOKUP($CL108,DA$46:$DD$96,DA$100,FALSE))</f>
        <v/>
      </c>
      <c r="DB108" s="8" t="str">
        <f ca="1">IF($CL108&gt;DB$98,"",VLOOKUP($CL108,DB$46:$DD$96,DB$100,FALSE))</f>
        <v/>
      </c>
      <c r="DH108" s="13" t="s">
        <v>91</v>
      </c>
      <c r="DI108" s="15">
        <f t="shared" si="44"/>
        <v>3</v>
      </c>
      <c r="DK108" s="15">
        <f t="shared" si="42"/>
        <v>100</v>
      </c>
      <c r="DL108" s="15">
        <f t="shared" si="43"/>
        <v>69</v>
      </c>
      <c r="DM108" s="13" t="s">
        <v>164</v>
      </c>
      <c r="DN108" s="13">
        <v>1</v>
      </c>
      <c r="DO108" s="13">
        <v>6</v>
      </c>
      <c r="DP108" s="13">
        <v>5</v>
      </c>
      <c r="DQ108" s="13">
        <v>1</v>
      </c>
      <c r="DR108" s="13">
        <v>9</v>
      </c>
      <c r="DS108" s="15" t="s">
        <v>165</v>
      </c>
      <c r="DT108" s="14">
        <v>140000</v>
      </c>
      <c r="DU108" s="16" t="s">
        <v>483</v>
      </c>
      <c r="DV108" s="13" t="s">
        <v>496</v>
      </c>
      <c r="DW108" s="16"/>
      <c r="EB108" s="30">
        <f t="shared" si="45"/>
        <v>1</v>
      </c>
      <c r="ED108" s="30">
        <f t="array" ref="ED108">SUM($ES$39:$FR$39*ES108:FR108)</f>
        <v>1</v>
      </c>
      <c r="EE108" s="24">
        <f>IF(EB108=0,0,MAX($EE$41:EE107)+1)</f>
        <v>16</v>
      </c>
      <c r="EF108" s="24">
        <f t="shared" si="46"/>
        <v>68</v>
      </c>
      <c r="EG108" s="30" t="s">
        <v>341</v>
      </c>
      <c r="EH108" s="24">
        <v>1</v>
      </c>
      <c r="EI108" s="30">
        <v>6</v>
      </c>
      <c r="EJ108" s="30">
        <v>6</v>
      </c>
      <c r="EK108" s="30">
        <v>3</v>
      </c>
      <c r="EL108" s="30">
        <v>10</v>
      </c>
      <c r="EM108" s="30" t="s">
        <v>342</v>
      </c>
      <c r="EN108" s="25">
        <v>430000</v>
      </c>
      <c r="EQ108" s="30">
        <v>1</v>
      </c>
      <c r="ES108" s="24">
        <v>1</v>
      </c>
      <c r="ET108" s="27">
        <v>1</v>
      </c>
      <c r="EU108" s="24">
        <v>1</v>
      </c>
      <c r="EV108" s="24">
        <v>1</v>
      </c>
      <c r="EW108" s="24">
        <v>1</v>
      </c>
      <c r="EX108" s="24">
        <v>1</v>
      </c>
      <c r="EY108" s="24">
        <v>1</v>
      </c>
      <c r="EZ108" s="30">
        <v>1</v>
      </c>
      <c r="FA108" s="24">
        <v>1</v>
      </c>
      <c r="FB108" s="24">
        <v>1</v>
      </c>
      <c r="FC108" s="24">
        <v>1</v>
      </c>
      <c r="FD108" s="24">
        <v>1</v>
      </c>
      <c r="FF108" s="24">
        <v>1</v>
      </c>
      <c r="FG108" s="24">
        <v>1</v>
      </c>
      <c r="FI108" s="24">
        <v>1</v>
      </c>
      <c r="FJ108" s="24">
        <v>1</v>
      </c>
      <c r="FK108" s="24">
        <v>1</v>
      </c>
      <c r="FL108" s="24">
        <v>1</v>
      </c>
      <c r="FM108" s="24">
        <v>1</v>
      </c>
      <c r="FN108" s="24">
        <v>1</v>
      </c>
      <c r="FP108" s="24">
        <v>1</v>
      </c>
      <c r="FQ108" s="24">
        <v>1</v>
      </c>
      <c r="FR108" s="24">
        <v>1</v>
      </c>
    </row>
    <row r="109" spans="66:174" ht="15" hidden="1" customHeight="1">
      <c r="BO109" s="8">
        <f t="shared" si="40"/>
        <v>8</v>
      </c>
      <c r="BP109" s="8" t="str">
        <f ca="1">IF($BO109&gt;BP$98,"",VLOOKUP($BO109,BP$46:$CG$96,BP$100,FALSE))</f>
        <v/>
      </c>
      <c r="BQ109" s="8" t="str">
        <f ca="1">IF($BO109&gt;BQ$98,"",VLOOKUP($BO109,BQ$46:$CG$96,BQ$100,FALSE))</f>
        <v/>
      </c>
      <c r="BR109" s="8" t="str">
        <f ca="1">IF($BO109&gt;BR$98,"",VLOOKUP($BO109,BR$46:$CG$96,BR$100,FALSE))</f>
        <v/>
      </c>
      <c r="BS109" s="8" t="str">
        <f ca="1">IF($BO109&gt;BS$98,"",VLOOKUP($BO109,BS$46:$CG$96,BS$100,FALSE))</f>
        <v/>
      </c>
      <c r="BT109" s="8" t="str">
        <f ca="1">IF($BO109&gt;BT$98,"",VLOOKUP($BO109,BT$46:$CG$96,BT$100,FALSE))</f>
        <v/>
      </c>
      <c r="BU109" s="8" t="str">
        <f ca="1">IF($BO109&gt;BU$98,"",VLOOKUP($BO109,BU$46:$CG$96,BU$100,FALSE))</f>
        <v/>
      </c>
      <c r="BV109" s="8" t="str">
        <f ca="1">IF($BO109&gt;BV$98,"",VLOOKUP($BO109,BV$46:$CG$96,BV$100,FALSE))</f>
        <v/>
      </c>
      <c r="BW109" s="8" t="str">
        <f ca="1">IF($BO109&gt;BW$98,"",VLOOKUP($BO109,BW$46:$CG$96,BW$100,FALSE))</f>
        <v/>
      </c>
      <c r="BX109" s="8" t="str">
        <f ca="1">IF($BO109&gt;BX$98,"",VLOOKUP($BO109,BX$46:$CG$96,BX$100,FALSE))</f>
        <v/>
      </c>
      <c r="BY109" s="8" t="str">
        <f ca="1">IF($BO109&gt;BY$98,"",VLOOKUP($BO109,BY$46:$CG$96,BY$100,FALSE))</f>
        <v/>
      </c>
      <c r="BZ109" s="8" t="str">
        <f ca="1">IF($BO109&gt;BZ$98,"",VLOOKUP($BO109,BZ$46:$CG$96,BZ$100,FALSE))</f>
        <v/>
      </c>
      <c r="CA109" s="8" t="str">
        <f ca="1">IF($BO109&gt;CA$98,"",VLOOKUP($BO109,CA$46:$CG$96,CA$100,FALSE))</f>
        <v/>
      </c>
      <c r="CB109" s="8" t="str">
        <f ca="1">IF($BO109&gt;CB$98,"",VLOOKUP($BO109,CB$46:$CG$96,CB$100,FALSE))</f>
        <v/>
      </c>
      <c r="CC109" s="8" t="str">
        <f ca="1">IF($BO109&gt;CC$98,"",VLOOKUP($BO109,CC$46:$CG$96,CC$100,FALSE))</f>
        <v/>
      </c>
      <c r="CD109" s="8" t="str">
        <f ca="1">IF($BO109&gt;CD$98,"",VLOOKUP($BO109,CD$46:$CG$96,CD$100,FALSE))</f>
        <v/>
      </c>
      <c r="CE109" s="8" t="str">
        <f ca="1">IF($BO109&gt;CE$98,"",VLOOKUP($BO109,CE$46:$CG$96,CE$100,FALSE))</f>
        <v/>
      </c>
      <c r="CL109" s="8">
        <f t="shared" si="41"/>
        <v>8</v>
      </c>
      <c r="CM109" s="8" t="str">
        <f ca="1">IF($CL109&gt;CM$98,"",VLOOKUP($CL109,CM$46:$DD$96,CM$100,FALSE))</f>
        <v/>
      </c>
      <c r="CN109" s="8" t="str">
        <f ca="1">IF($CL109&gt;CN$98,"",VLOOKUP($CL109,CN$46:$DD$96,CN$100,FALSE))</f>
        <v/>
      </c>
      <c r="CO109" s="8" t="str">
        <f ca="1">IF($CL109&gt;CO$98,"",VLOOKUP($CL109,CO$46:$DD$96,CO$100,FALSE))</f>
        <v/>
      </c>
      <c r="CP109" s="8" t="str">
        <f ca="1">IF($CL109&gt;CP$98,"",VLOOKUP($CL109,CP$46:$DD$96,CP$100,FALSE))</f>
        <v/>
      </c>
      <c r="CQ109" s="8" t="str">
        <f ca="1">IF($CL109&gt;CQ$98,"",VLOOKUP($CL109,CQ$46:$DD$96,CQ$100,FALSE))</f>
        <v/>
      </c>
      <c r="CR109" s="8" t="str">
        <f ca="1">IF($CL109&gt;CR$98,"",VLOOKUP($CL109,CR$46:$DD$96,CR$100,FALSE))</f>
        <v/>
      </c>
      <c r="CS109" s="8" t="str">
        <f ca="1">IF($CL109&gt;CS$98,"",VLOOKUP($CL109,CS$46:$DD$96,CS$100,FALSE))</f>
        <v/>
      </c>
      <c r="CT109" s="8" t="str">
        <f ca="1">IF($CL109&gt;CT$98,"",VLOOKUP($CL109,CT$46:$DD$96,CT$100,FALSE))</f>
        <v/>
      </c>
      <c r="CU109" s="8" t="str">
        <f ca="1">IF($CL109&gt;CU$98,"",VLOOKUP($CL109,CU$46:$DD$96,CU$100,FALSE))</f>
        <v/>
      </c>
      <c r="CV109" s="8" t="str">
        <f ca="1">IF($CL109&gt;CV$98,"",VLOOKUP($CL109,CV$46:$DD$96,CV$100,FALSE))</f>
        <v/>
      </c>
      <c r="CW109" s="8" t="str">
        <f ca="1">IF($CL109&gt;CW$98,"",VLOOKUP($CL109,CW$46:$DD$96,CW$100,FALSE))</f>
        <v/>
      </c>
      <c r="CX109" s="8" t="str">
        <f ca="1">IF($CL109&gt;CX$98,"",VLOOKUP($CL109,CX$46:$DD$96,CX$100,FALSE))</f>
        <v/>
      </c>
      <c r="CY109" s="8" t="str">
        <f ca="1">IF($CL109&gt;CY$98,"",VLOOKUP($CL109,CY$46:$DD$96,CY$100,FALSE))</f>
        <v/>
      </c>
      <c r="CZ109" s="8" t="str">
        <f ca="1">IF($CL109&gt;CZ$98,"",VLOOKUP($CL109,CZ$46:$DD$96,CZ$100,FALSE))</f>
        <v/>
      </c>
      <c r="DA109" s="8" t="str">
        <f ca="1">IF($CL109&gt;DA$98,"",VLOOKUP($CL109,DA$46:$DD$96,DA$100,FALSE))</f>
        <v/>
      </c>
      <c r="DB109" s="8" t="str">
        <f ca="1">IF($CL109&gt;DB$98,"",VLOOKUP($CL109,DB$46:$DD$96,DB$100,FALSE))</f>
        <v/>
      </c>
      <c r="DH109" s="13" t="s">
        <v>91</v>
      </c>
      <c r="DI109" s="15">
        <f t="shared" si="44"/>
        <v>4</v>
      </c>
      <c r="DK109" s="15">
        <f t="shared" si="42"/>
        <v>100</v>
      </c>
      <c r="DL109" s="15">
        <f t="shared" si="43"/>
        <v>70</v>
      </c>
      <c r="DM109" s="16" t="s">
        <v>166</v>
      </c>
      <c r="DN109" s="16">
        <v>2</v>
      </c>
      <c r="DO109" s="16">
        <v>7</v>
      </c>
      <c r="DP109" s="16">
        <v>2</v>
      </c>
      <c r="DQ109" s="16">
        <v>3</v>
      </c>
      <c r="DR109" s="16">
        <v>7</v>
      </c>
      <c r="DS109" s="16" t="s">
        <v>167</v>
      </c>
      <c r="DT109" s="18">
        <v>70000</v>
      </c>
      <c r="DU109" s="16" t="s">
        <v>488</v>
      </c>
      <c r="DV109" s="13" t="s">
        <v>499</v>
      </c>
      <c r="DW109" s="16"/>
      <c r="EB109" s="30">
        <f t="shared" si="45"/>
        <v>0</v>
      </c>
      <c r="ED109" s="30">
        <f t="array" ref="ED109">SUM($ES$39:$FR$39*ES109:FR109)</f>
        <v>0</v>
      </c>
      <c r="EE109" s="24">
        <f>IF(EB109=0,0,MAX($EE$41:EE108)+1)</f>
        <v>0</v>
      </c>
      <c r="EF109" s="24">
        <f t="shared" si="46"/>
        <v>69</v>
      </c>
      <c r="EG109" s="30" t="s">
        <v>455</v>
      </c>
      <c r="EH109" s="27">
        <v>1</v>
      </c>
      <c r="EI109" s="27">
        <v>5</v>
      </c>
      <c r="EJ109" s="27">
        <v>2</v>
      </c>
      <c r="EK109" s="27">
        <v>3</v>
      </c>
      <c r="EL109" s="27">
        <v>6</v>
      </c>
      <c r="EM109" s="27" t="s">
        <v>456</v>
      </c>
      <c r="EN109" s="31">
        <v>70000</v>
      </c>
      <c r="EQ109" s="30">
        <v>1</v>
      </c>
      <c r="EZ109" s="30"/>
      <c r="FB109" s="32">
        <v>1</v>
      </c>
    </row>
    <row r="110" spans="66:174" ht="15" hidden="1" customHeight="1">
      <c r="BO110" s="8">
        <f t="shared" si="40"/>
        <v>9</v>
      </c>
      <c r="BP110" s="8" t="str">
        <f ca="1">IF($BO110&gt;BP$98,"",VLOOKUP($BO110,BP$46:$CG$96,BP$100,FALSE))</f>
        <v/>
      </c>
      <c r="BQ110" s="8" t="str">
        <f ca="1">IF($BO110&gt;BQ$98,"",VLOOKUP($BO110,BQ$46:$CG$96,BQ$100,FALSE))</f>
        <v/>
      </c>
      <c r="BR110" s="8" t="str">
        <f ca="1">IF($BO110&gt;BR$98,"",VLOOKUP($BO110,BR$46:$CG$96,BR$100,FALSE))</f>
        <v/>
      </c>
      <c r="BS110" s="8" t="str">
        <f ca="1">IF($BO110&gt;BS$98,"",VLOOKUP($BO110,BS$46:$CG$96,BS$100,FALSE))</f>
        <v/>
      </c>
      <c r="BT110" s="8" t="str">
        <f ca="1">IF($BO110&gt;BT$98,"",VLOOKUP($BO110,BT$46:$CG$96,BT$100,FALSE))</f>
        <v/>
      </c>
      <c r="BU110" s="8" t="str">
        <f ca="1">IF($BO110&gt;BU$98,"",VLOOKUP($BO110,BU$46:$CG$96,BU$100,FALSE))</f>
        <v/>
      </c>
      <c r="BV110" s="8" t="str">
        <f ca="1">IF($BO110&gt;BV$98,"",VLOOKUP($BO110,BV$46:$CG$96,BV$100,FALSE))</f>
        <v/>
      </c>
      <c r="BW110" s="8" t="str">
        <f ca="1">IF($BO110&gt;BW$98,"",VLOOKUP($BO110,BW$46:$CG$96,BW$100,FALSE))</f>
        <v/>
      </c>
      <c r="BX110" s="8" t="str">
        <f ca="1">IF($BO110&gt;BX$98,"",VLOOKUP($BO110,BX$46:$CG$96,BX$100,FALSE))</f>
        <v/>
      </c>
      <c r="BY110" s="8" t="str">
        <f ca="1">IF($BO110&gt;BY$98,"",VLOOKUP($BO110,BY$46:$CG$96,BY$100,FALSE))</f>
        <v/>
      </c>
      <c r="BZ110" s="8" t="str">
        <f ca="1">IF($BO110&gt;BZ$98,"",VLOOKUP($BO110,BZ$46:$CG$96,BZ$100,FALSE))</f>
        <v/>
      </c>
      <c r="CA110" s="8" t="str">
        <f ca="1">IF($BO110&gt;CA$98,"",VLOOKUP($BO110,CA$46:$CG$96,CA$100,FALSE))</f>
        <v/>
      </c>
      <c r="CB110" s="8" t="str">
        <f ca="1">IF($BO110&gt;CB$98,"",VLOOKUP($BO110,CB$46:$CG$96,CB$100,FALSE))</f>
        <v/>
      </c>
      <c r="CC110" s="8" t="str">
        <f ca="1">IF($BO110&gt;CC$98,"",VLOOKUP($BO110,CC$46:$CG$96,CC$100,FALSE))</f>
        <v/>
      </c>
      <c r="CD110" s="8" t="str">
        <f ca="1">IF($BO110&gt;CD$98,"",VLOOKUP($BO110,CD$46:$CG$96,CD$100,FALSE))</f>
        <v/>
      </c>
      <c r="CE110" s="8" t="str">
        <f ca="1">IF($BO110&gt;CE$98,"",VLOOKUP($BO110,CE$46:$CG$96,CE$100,FALSE))</f>
        <v/>
      </c>
      <c r="CL110" s="8">
        <f t="shared" si="41"/>
        <v>9</v>
      </c>
      <c r="CM110" s="8" t="str">
        <f ca="1">IF($CL110&gt;CM$98,"",VLOOKUP($CL110,CM$46:$DD$96,CM$100,FALSE))</f>
        <v/>
      </c>
      <c r="CN110" s="8" t="str">
        <f ca="1">IF($CL110&gt;CN$98,"",VLOOKUP($CL110,CN$46:$DD$96,CN$100,FALSE))</f>
        <v/>
      </c>
      <c r="CO110" s="8" t="str">
        <f ca="1">IF($CL110&gt;CO$98,"",VLOOKUP($CL110,CO$46:$DD$96,CO$100,FALSE))</f>
        <v/>
      </c>
      <c r="CP110" s="8" t="str">
        <f ca="1">IF($CL110&gt;CP$98,"",VLOOKUP($CL110,CP$46:$DD$96,CP$100,FALSE))</f>
        <v/>
      </c>
      <c r="CQ110" s="8" t="str">
        <f ca="1">IF($CL110&gt;CQ$98,"",VLOOKUP($CL110,CQ$46:$DD$96,CQ$100,FALSE))</f>
        <v/>
      </c>
      <c r="CR110" s="8" t="str">
        <f ca="1">IF($CL110&gt;CR$98,"",VLOOKUP($CL110,CR$46:$DD$96,CR$100,FALSE))</f>
        <v/>
      </c>
      <c r="CS110" s="8" t="str">
        <f ca="1">IF($CL110&gt;CS$98,"",VLOOKUP($CL110,CS$46:$DD$96,CS$100,FALSE))</f>
        <v/>
      </c>
      <c r="CT110" s="8" t="str">
        <f ca="1">IF($CL110&gt;CT$98,"",VLOOKUP($CL110,CT$46:$DD$96,CT$100,FALSE))</f>
        <v/>
      </c>
      <c r="CU110" s="8" t="str">
        <f ca="1">IF($CL110&gt;CU$98,"",VLOOKUP($CL110,CU$46:$DD$96,CU$100,FALSE))</f>
        <v/>
      </c>
      <c r="CV110" s="8" t="str">
        <f ca="1">IF($CL110&gt;CV$98,"",VLOOKUP($CL110,CV$46:$DD$96,CV$100,FALSE))</f>
        <v/>
      </c>
      <c r="CW110" s="8" t="str">
        <f ca="1">IF($CL110&gt;CW$98,"",VLOOKUP($CL110,CW$46:$DD$96,CW$100,FALSE))</f>
        <v/>
      </c>
      <c r="CX110" s="8" t="str">
        <f ca="1">IF($CL110&gt;CX$98,"",VLOOKUP($CL110,CX$46:$DD$96,CX$100,FALSE))</f>
        <v/>
      </c>
      <c r="CY110" s="8" t="str">
        <f ca="1">IF($CL110&gt;CY$98,"",VLOOKUP($CL110,CY$46:$DD$96,CY$100,FALSE))</f>
        <v/>
      </c>
      <c r="CZ110" s="8" t="str">
        <f ca="1">IF($CL110&gt;CZ$98,"",VLOOKUP($CL110,CZ$46:$DD$96,CZ$100,FALSE))</f>
        <v/>
      </c>
      <c r="DA110" s="8" t="str">
        <f ca="1">IF($CL110&gt;DA$98,"",VLOOKUP($CL110,DA$46:$DD$96,DA$100,FALSE))</f>
        <v/>
      </c>
      <c r="DB110" s="8" t="str">
        <f ca="1">IF($CL110&gt;DB$98,"",VLOOKUP($CL110,DB$46:$DD$96,DB$100,FALSE))</f>
        <v/>
      </c>
      <c r="DH110" s="13" t="s">
        <v>92</v>
      </c>
      <c r="DI110" s="15">
        <f t="shared" si="44"/>
        <v>1</v>
      </c>
      <c r="DK110" s="15">
        <f t="shared" si="42"/>
        <v>100</v>
      </c>
      <c r="DL110" s="15">
        <f t="shared" si="43"/>
        <v>71</v>
      </c>
      <c r="DM110" s="13" t="s">
        <v>168</v>
      </c>
      <c r="DN110" s="13">
        <v>16</v>
      </c>
      <c r="DO110" s="13">
        <v>4</v>
      </c>
      <c r="DP110" s="13">
        <v>3</v>
      </c>
      <c r="DQ110" s="13">
        <v>2</v>
      </c>
      <c r="DR110" s="13">
        <v>8</v>
      </c>
      <c r="DS110" s="13" t="s">
        <v>169</v>
      </c>
      <c r="DT110" s="14">
        <v>40000</v>
      </c>
      <c r="DU110" s="16" t="s">
        <v>476</v>
      </c>
      <c r="DV110" s="13" t="s">
        <v>492</v>
      </c>
      <c r="DW110" s="16"/>
      <c r="EB110" s="30">
        <f t="shared" si="45"/>
        <v>1</v>
      </c>
      <c r="ED110" s="30">
        <f t="array" ref="ED110">SUM($ES$39:$FR$39*ES110:FR110)</f>
        <v>1</v>
      </c>
      <c r="EE110" s="24">
        <f>IF(EB110=0,0,MAX($EE$41:EE109)+1)</f>
        <v>17</v>
      </c>
      <c r="EF110" s="24">
        <f t="shared" si="46"/>
        <v>70</v>
      </c>
      <c r="EG110" s="30" t="s">
        <v>343</v>
      </c>
      <c r="EH110" s="24">
        <v>1</v>
      </c>
      <c r="EI110" s="30">
        <v>6</v>
      </c>
      <c r="EJ110" s="30">
        <v>2</v>
      </c>
      <c r="EK110" s="30">
        <v>3</v>
      </c>
      <c r="EL110" s="30">
        <v>7</v>
      </c>
      <c r="EM110" s="30" t="s">
        <v>344</v>
      </c>
      <c r="EN110" s="25">
        <v>130000</v>
      </c>
      <c r="EQ110" s="30">
        <v>1</v>
      </c>
      <c r="EV110" s="24">
        <v>1</v>
      </c>
      <c r="FA110" s="30">
        <v>1</v>
      </c>
      <c r="FK110" s="24">
        <v>1</v>
      </c>
      <c r="FP110" s="30">
        <v>1</v>
      </c>
    </row>
    <row r="111" spans="66:174" ht="15" hidden="1" customHeight="1">
      <c r="BO111" s="8">
        <f t="shared" si="40"/>
        <v>10</v>
      </c>
      <c r="BP111" s="8" t="str">
        <f ca="1">IF($BO111&gt;BP$98,"",VLOOKUP($BO111,BP$46:$CG$96,BP$100,FALSE))</f>
        <v/>
      </c>
      <c r="BQ111" s="8" t="str">
        <f ca="1">IF($BO111&gt;BQ$98,"",VLOOKUP($BO111,BQ$46:$CG$96,BQ$100,FALSE))</f>
        <v/>
      </c>
      <c r="BR111" s="8" t="str">
        <f ca="1">IF($BO111&gt;BR$98,"",VLOOKUP($BO111,BR$46:$CG$96,BR$100,FALSE))</f>
        <v/>
      </c>
      <c r="BS111" s="8" t="str">
        <f ca="1">IF($BO111&gt;BS$98,"",VLOOKUP($BO111,BS$46:$CG$96,BS$100,FALSE))</f>
        <v/>
      </c>
      <c r="BT111" s="8" t="str">
        <f ca="1">IF($BO111&gt;BT$98,"",VLOOKUP($BO111,BT$46:$CG$96,BT$100,FALSE))</f>
        <v/>
      </c>
      <c r="BU111" s="8" t="str">
        <f ca="1">IF($BO111&gt;BU$98,"",VLOOKUP($BO111,BU$46:$CG$96,BU$100,FALSE))</f>
        <v/>
      </c>
      <c r="BV111" s="8" t="str">
        <f ca="1">IF($BO111&gt;BV$98,"",VLOOKUP($BO111,BV$46:$CG$96,BV$100,FALSE))</f>
        <v/>
      </c>
      <c r="BW111" s="8" t="str">
        <f ca="1">IF($BO111&gt;BW$98,"",VLOOKUP($BO111,BW$46:$CG$96,BW$100,FALSE))</f>
        <v/>
      </c>
      <c r="BX111" s="8" t="str">
        <f ca="1">IF($BO111&gt;BX$98,"",VLOOKUP($BO111,BX$46:$CG$96,BX$100,FALSE))</f>
        <v/>
      </c>
      <c r="BY111" s="8" t="str">
        <f ca="1">IF($BO111&gt;BY$98,"",VLOOKUP($BO111,BY$46:$CG$96,BY$100,FALSE))</f>
        <v/>
      </c>
      <c r="BZ111" s="8" t="str">
        <f ca="1">IF($BO111&gt;BZ$98,"",VLOOKUP($BO111,BZ$46:$CG$96,BZ$100,FALSE))</f>
        <v/>
      </c>
      <c r="CA111" s="8" t="str">
        <f ca="1">IF($BO111&gt;CA$98,"",VLOOKUP($BO111,CA$46:$CG$96,CA$100,FALSE))</f>
        <v/>
      </c>
      <c r="CB111" s="8" t="str">
        <f ca="1">IF($BO111&gt;CB$98,"",VLOOKUP($BO111,CB$46:$CG$96,CB$100,FALSE))</f>
        <v/>
      </c>
      <c r="CC111" s="8" t="str">
        <f ca="1">IF($BO111&gt;CC$98,"",VLOOKUP($BO111,CC$46:$CG$96,CC$100,FALSE))</f>
        <v/>
      </c>
      <c r="CD111" s="8" t="str">
        <f ca="1">IF($BO111&gt;CD$98,"",VLOOKUP($BO111,CD$46:$CG$96,CD$100,FALSE))</f>
        <v/>
      </c>
      <c r="CE111" s="8" t="str">
        <f ca="1">IF($BO111&gt;CE$98,"",VLOOKUP($BO111,CE$46:$CG$96,CE$100,FALSE))</f>
        <v/>
      </c>
      <c r="CL111" s="8">
        <f t="shared" si="41"/>
        <v>10</v>
      </c>
      <c r="CM111" s="8" t="str">
        <f ca="1">IF($CL111&gt;CM$98,"",VLOOKUP($CL111,CM$46:$DD$96,CM$100,FALSE))</f>
        <v/>
      </c>
      <c r="CN111" s="8" t="str">
        <f ca="1">IF($CL111&gt;CN$98,"",VLOOKUP($CL111,CN$46:$DD$96,CN$100,FALSE))</f>
        <v/>
      </c>
      <c r="CO111" s="8" t="str">
        <f ca="1">IF($CL111&gt;CO$98,"",VLOOKUP($CL111,CO$46:$DD$96,CO$100,FALSE))</f>
        <v/>
      </c>
      <c r="CP111" s="8" t="str">
        <f ca="1">IF($CL111&gt;CP$98,"",VLOOKUP($CL111,CP$46:$DD$96,CP$100,FALSE))</f>
        <v/>
      </c>
      <c r="CQ111" s="8" t="str">
        <f ca="1">IF($CL111&gt;CQ$98,"",VLOOKUP($CL111,CQ$46:$DD$96,CQ$100,FALSE))</f>
        <v/>
      </c>
      <c r="CR111" s="8" t="str">
        <f ca="1">IF($CL111&gt;CR$98,"",VLOOKUP($CL111,CR$46:$DD$96,CR$100,FALSE))</f>
        <v/>
      </c>
      <c r="CS111" s="8" t="str">
        <f ca="1">IF($CL111&gt;CS$98,"",VLOOKUP($CL111,CS$46:$DD$96,CS$100,FALSE))</f>
        <v/>
      </c>
      <c r="CT111" s="8" t="str">
        <f ca="1">IF($CL111&gt;CT$98,"",VLOOKUP($CL111,CT$46:$DD$96,CT$100,FALSE))</f>
        <v/>
      </c>
      <c r="CU111" s="8" t="str">
        <f ca="1">IF($CL111&gt;CU$98,"",VLOOKUP($CL111,CU$46:$DD$96,CU$100,FALSE))</f>
        <v/>
      </c>
      <c r="CV111" s="8" t="str">
        <f ca="1">IF($CL111&gt;CV$98,"",VLOOKUP($CL111,CV$46:$DD$96,CV$100,FALSE))</f>
        <v/>
      </c>
      <c r="CW111" s="8" t="str">
        <f ca="1">IF($CL111&gt;CW$98,"",VLOOKUP($CL111,CW$46:$DD$96,CW$100,FALSE))</f>
        <v/>
      </c>
      <c r="CX111" s="8" t="str">
        <f ca="1">IF($CL111&gt;CX$98,"",VLOOKUP($CL111,CX$46:$DD$96,CX$100,FALSE))</f>
        <v/>
      </c>
      <c r="CY111" s="8" t="str">
        <f ca="1">IF($CL111&gt;CY$98,"",VLOOKUP($CL111,CY$46:$DD$96,CY$100,FALSE))</f>
        <v/>
      </c>
      <c r="CZ111" s="8" t="str">
        <f ca="1">IF($CL111&gt;CZ$98,"",VLOOKUP($CL111,CZ$46:$DD$96,CZ$100,FALSE))</f>
        <v/>
      </c>
      <c r="DA111" s="8" t="str">
        <f ca="1">IF($CL111&gt;DA$98,"",VLOOKUP($CL111,DA$46:$DD$96,DA$100,FALSE))</f>
        <v/>
      </c>
      <c r="DB111" s="8" t="str">
        <f ca="1">IF($CL111&gt;DB$98,"",VLOOKUP($CL111,DB$46:$DD$96,DB$100,FALSE))</f>
        <v/>
      </c>
      <c r="DH111" s="13" t="s">
        <v>92</v>
      </c>
      <c r="DI111" s="15">
        <f t="shared" si="44"/>
        <v>2</v>
      </c>
      <c r="DK111" s="15">
        <f t="shared" si="42"/>
        <v>100</v>
      </c>
      <c r="DL111" s="15">
        <f t="shared" si="43"/>
        <v>72</v>
      </c>
      <c r="DM111" s="13" t="s">
        <v>170</v>
      </c>
      <c r="DN111" s="13">
        <v>2</v>
      </c>
      <c r="DO111" s="13">
        <v>7</v>
      </c>
      <c r="DP111" s="13">
        <v>3</v>
      </c>
      <c r="DQ111" s="13">
        <v>3</v>
      </c>
      <c r="DR111" s="13">
        <v>7</v>
      </c>
      <c r="DS111" s="13" t="s">
        <v>35</v>
      </c>
      <c r="DT111" s="14">
        <v>70000</v>
      </c>
      <c r="DU111" s="16" t="s">
        <v>478</v>
      </c>
      <c r="DV111" s="13" t="s">
        <v>494</v>
      </c>
      <c r="DW111" s="16"/>
      <c r="EB111" s="30">
        <f t="shared" si="45"/>
        <v>0</v>
      </c>
      <c r="ED111" s="30">
        <f t="array" ref="ED111">SUM($ES$39:$FR$39*ES111:FR111)</f>
        <v>0</v>
      </c>
      <c r="EE111" s="24">
        <f>IF(EB111=0,0,MAX($EE$41:EE110)+1)</f>
        <v>0</v>
      </c>
      <c r="EF111" s="24">
        <f t="shared" si="46"/>
        <v>71</v>
      </c>
      <c r="EG111" s="30" t="s">
        <v>345</v>
      </c>
      <c r="EH111" s="24">
        <v>1</v>
      </c>
      <c r="EI111" s="30">
        <v>7</v>
      </c>
      <c r="EJ111" s="30">
        <v>4</v>
      </c>
      <c r="EK111" s="30">
        <v>4</v>
      </c>
      <c r="EL111" s="30">
        <v>8</v>
      </c>
      <c r="EM111" s="30" t="s">
        <v>346</v>
      </c>
      <c r="EN111" s="25">
        <v>230000</v>
      </c>
      <c r="EQ111" s="30">
        <v>1</v>
      </c>
      <c r="ET111" s="30"/>
      <c r="EZ111" s="24">
        <v>1</v>
      </c>
      <c r="FC111" s="30">
        <v>1</v>
      </c>
    </row>
    <row r="112" spans="66:174" ht="15" hidden="1" customHeight="1">
      <c r="BO112" s="8">
        <f t="shared" si="40"/>
        <v>11</v>
      </c>
      <c r="BP112" s="8" t="str">
        <f ca="1">IF($BO112&gt;BP$98,"",VLOOKUP($BO112,BP$46:$CG$96,BP$100,FALSE))</f>
        <v/>
      </c>
      <c r="BQ112" s="8" t="str">
        <f ca="1">IF($BO112&gt;BQ$98,"",VLOOKUP($BO112,BQ$46:$CG$96,BQ$100,FALSE))</f>
        <v/>
      </c>
      <c r="BR112" s="8" t="str">
        <f ca="1">IF($BO112&gt;BR$98,"",VLOOKUP($BO112,BR$46:$CG$96,BR$100,FALSE))</f>
        <v/>
      </c>
      <c r="BS112" s="8" t="str">
        <f ca="1">IF($BO112&gt;BS$98,"",VLOOKUP($BO112,BS$46:$CG$96,BS$100,FALSE))</f>
        <v/>
      </c>
      <c r="BT112" s="8" t="str">
        <f ca="1">IF($BO112&gt;BT$98,"",VLOOKUP($BO112,BT$46:$CG$96,BT$100,FALSE))</f>
        <v/>
      </c>
      <c r="BU112" s="8" t="str">
        <f ca="1">IF($BO112&gt;BU$98,"",VLOOKUP($BO112,BU$46:$CG$96,BU$100,FALSE))</f>
        <v/>
      </c>
      <c r="BV112" s="8" t="str">
        <f ca="1">IF($BO112&gt;BV$98,"",VLOOKUP($BO112,BV$46:$CG$96,BV$100,FALSE))</f>
        <v/>
      </c>
      <c r="BW112" s="8" t="str">
        <f ca="1">IF($BO112&gt;BW$98,"",VLOOKUP($BO112,BW$46:$CG$96,BW$100,FALSE))</f>
        <v/>
      </c>
      <c r="BX112" s="8" t="str">
        <f ca="1">IF($BO112&gt;BX$98,"",VLOOKUP($BO112,BX$46:$CG$96,BX$100,FALSE))</f>
        <v/>
      </c>
      <c r="BY112" s="8" t="str">
        <f ca="1">IF($BO112&gt;BY$98,"",VLOOKUP($BO112,BY$46:$CG$96,BY$100,FALSE))</f>
        <v/>
      </c>
      <c r="BZ112" s="8" t="str">
        <f ca="1">IF($BO112&gt;BZ$98,"",VLOOKUP($BO112,BZ$46:$CG$96,BZ$100,FALSE))</f>
        <v/>
      </c>
      <c r="CA112" s="8" t="str">
        <f ca="1">IF($BO112&gt;CA$98,"",VLOOKUP($BO112,CA$46:$CG$96,CA$100,FALSE))</f>
        <v/>
      </c>
      <c r="CB112" s="8" t="str">
        <f ca="1">IF($BO112&gt;CB$98,"",VLOOKUP($BO112,CB$46:$CG$96,CB$100,FALSE))</f>
        <v/>
      </c>
      <c r="CC112" s="8" t="str">
        <f ca="1">IF($BO112&gt;CC$98,"",VLOOKUP($BO112,CC$46:$CG$96,CC$100,FALSE))</f>
        <v/>
      </c>
      <c r="CD112" s="8" t="str">
        <f ca="1">IF($BO112&gt;CD$98,"",VLOOKUP($BO112,CD$46:$CG$96,CD$100,FALSE))</f>
        <v/>
      </c>
      <c r="CE112" s="8" t="str">
        <f ca="1">IF($BO112&gt;CE$98,"",VLOOKUP($BO112,CE$46:$CG$96,CE$100,FALSE))</f>
        <v/>
      </c>
      <c r="CL112" s="8">
        <f t="shared" si="41"/>
        <v>11</v>
      </c>
      <c r="CM112" s="8" t="str">
        <f ca="1">IF($CL112&gt;CM$98,"",VLOOKUP($CL112,CM$46:$DD$96,CM$100,FALSE))</f>
        <v/>
      </c>
      <c r="CN112" s="8" t="str">
        <f ca="1">IF($CL112&gt;CN$98,"",VLOOKUP($CL112,CN$46:$DD$96,CN$100,FALSE))</f>
        <v/>
      </c>
      <c r="CO112" s="8" t="str">
        <f ca="1">IF($CL112&gt;CO$98,"",VLOOKUP($CL112,CO$46:$DD$96,CO$100,FALSE))</f>
        <v/>
      </c>
      <c r="CP112" s="8" t="str">
        <f ca="1">IF($CL112&gt;CP$98,"",VLOOKUP($CL112,CP$46:$DD$96,CP$100,FALSE))</f>
        <v/>
      </c>
      <c r="CQ112" s="8" t="str">
        <f ca="1">IF($CL112&gt;CQ$98,"",VLOOKUP($CL112,CQ$46:$DD$96,CQ$100,FALSE))</f>
        <v/>
      </c>
      <c r="CR112" s="8" t="str">
        <f ca="1">IF($CL112&gt;CR$98,"",VLOOKUP($CL112,CR$46:$DD$96,CR$100,FALSE))</f>
        <v/>
      </c>
      <c r="CS112" s="8" t="str">
        <f ca="1">IF($CL112&gt;CS$98,"",VLOOKUP($CL112,CS$46:$DD$96,CS$100,FALSE))</f>
        <v/>
      </c>
      <c r="CT112" s="8" t="str">
        <f ca="1">IF($CL112&gt;CT$98,"",VLOOKUP($CL112,CT$46:$DD$96,CT$100,FALSE))</f>
        <v/>
      </c>
      <c r="CU112" s="8" t="str">
        <f ca="1">IF($CL112&gt;CU$98,"",VLOOKUP($CL112,CU$46:$DD$96,CU$100,FALSE))</f>
        <v/>
      </c>
      <c r="CV112" s="8" t="str">
        <f ca="1">IF($CL112&gt;CV$98,"",VLOOKUP($CL112,CV$46:$DD$96,CV$100,FALSE))</f>
        <v/>
      </c>
      <c r="CW112" s="8" t="str">
        <f ca="1">IF($CL112&gt;CW$98,"",VLOOKUP($CL112,CW$46:$DD$96,CW$100,FALSE))</f>
        <v/>
      </c>
      <c r="CX112" s="8" t="str">
        <f ca="1">IF($CL112&gt;CX$98,"",VLOOKUP($CL112,CX$46:$DD$96,CX$100,FALSE))</f>
        <v/>
      </c>
      <c r="CY112" s="8" t="str">
        <f ca="1">IF($CL112&gt;CY$98,"",VLOOKUP($CL112,CY$46:$DD$96,CY$100,FALSE))</f>
        <v/>
      </c>
      <c r="CZ112" s="8" t="str">
        <f ca="1">IF($CL112&gt;CZ$98,"",VLOOKUP($CL112,CZ$46:$DD$96,CZ$100,FALSE))</f>
        <v/>
      </c>
      <c r="DA112" s="8" t="str">
        <f ca="1">IF($CL112&gt;DA$98,"",VLOOKUP($CL112,DA$46:$DD$96,DA$100,FALSE))</f>
        <v/>
      </c>
      <c r="DB112" s="8" t="str">
        <f ca="1">IF($CL112&gt;DB$98,"",VLOOKUP($CL112,DB$46:$DD$96,DB$100,FALSE))</f>
        <v/>
      </c>
      <c r="DH112" s="13" t="s">
        <v>92</v>
      </c>
      <c r="DI112" s="15">
        <f t="shared" si="44"/>
        <v>3</v>
      </c>
      <c r="DK112" s="15">
        <f t="shared" si="42"/>
        <v>100</v>
      </c>
      <c r="DL112" s="15">
        <f t="shared" si="43"/>
        <v>73</v>
      </c>
      <c r="DM112" s="13" t="s">
        <v>171</v>
      </c>
      <c r="DN112" s="13">
        <v>2</v>
      </c>
      <c r="DO112" s="13">
        <v>6</v>
      </c>
      <c r="DP112" s="13">
        <v>3</v>
      </c>
      <c r="DQ112" s="13">
        <v>3</v>
      </c>
      <c r="DR112" s="13">
        <v>8</v>
      </c>
      <c r="DS112" s="13" t="s">
        <v>146</v>
      </c>
      <c r="DT112" s="14">
        <v>90000</v>
      </c>
      <c r="DU112" s="16" t="s">
        <v>479</v>
      </c>
      <c r="DV112" s="13" t="s">
        <v>495</v>
      </c>
      <c r="DW112" s="16"/>
      <c r="EB112" s="30">
        <f t="shared" si="45"/>
        <v>0</v>
      </c>
      <c r="ED112" s="30">
        <f t="array" ref="ED112">SUM($ES$39:$FR$39*ES112:FR112)</f>
        <v>0</v>
      </c>
      <c r="EE112" s="24">
        <f>IF(EB112=0,0,MAX($EE$41:EE111)+1)</f>
        <v>0</v>
      </c>
      <c r="EF112" s="24">
        <f t="shared" si="46"/>
        <v>72</v>
      </c>
      <c r="EG112" s="30" t="s">
        <v>347</v>
      </c>
      <c r="EH112" s="24">
        <v>1</v>
      </c>
      <c r="EI112" s="30">
        <v>5</v>
      </c>
      <c r="EJ112" s="30">
        <v>3</v>
      </c>
      <c r="EK112" s="30">
        <v>3</v>
      </c>
      <c r="EL112" s="30">
        <v>6</v>
      </c>
      <c r="EM112" s="30" t="s">
        <v>348</v>
      </c>
      <c r="EN112" s="25">
        <v>140000</v>
      </c>
      <c r="EQ112" s="30">
        <v>1</v>
      </c>
      <c r="FB112" s="24">
        <v>1</v>
      </c>
      <c r="FC112" s="30"/>
      <c r="FD112" s="24">
        <v>1</v>
      </c>
      <c r="FR112" s="30"/>
    </row>
    <row r="113" spans="67:174" ht="15" hidden="1" customHeight="1">
      <c r="BO113" s="8">
        <f t="shared" si="40"/>
        <v>12</v>
      </c>
      <c r="BP113" s="8" t="str">
        <f ca="1">IF($BO113&gt;BP$98,"",VLOOKUP($BO113,BP$46:$CG$96,BP$100,FALSE))</f>
        <v/>
      </c>
      <c r="BQ113" s="8" t="str">
        <f ca="1">IF($BO113&gt;BQ$98,"",VLOOKUP($BO113,BQ$46:$CG$96,BQ$100,FALSE))</f>
        <v/>
      </c>
      <c r="BR113" s="8" t="str">
        <f ca="1">IF($BO113&gt;BR$98,"",VLOOKUP($BO113,BR$46:$CG$96,BR$100,FALSE))</f>
        <v/>
      </c>
      <c r="BS113" s="8" t="str">
        <f ca="1">IF($BO113&gt;BS$98,"",VLOOKUP($BO113,BS$46:$CG$96,BS$100,FALSE))</f>
        <v/>
      </c>
      <c r="BT113" s="8" t="str">
        <f ca="1">IF($BO113&gt;BT$98,"",VLOOKUP($BO113,BT$46:$CG$96,BT$100,FALSE))</f>
        <v/>
      </c>
      <c r="BU113" s="8" t="str">
        <f ca="1">IF($BO113&gt;BU$98,"",VLOOKUP($BO113,BU$46:$CG$96,BU$100,FALSE))</f>
        <v/>
      </c>
      <c r="BV113" s="8" t="str">
        <f ca="1">IF($BO113&gt;BV$98,"",VLOOKUP($BO113,BV$46:$CG$96,BV$100,FALSE))</f>
        <v/>
      </c>
      <c r="BW113" s="8" t="str">
        <f ca="1">IF($BO113&gt;BW$98,"",VLOOKUP($BO113,BW$46:$CG$96,BW$100,FALSE))</f>
        <v/>
      </c>
      <c r="BX113" s="8" t="str">
        <f ca="1">IF($BO113&gt;BX$98,"",VLOOKUP($BO113,BX$46:$CG$96,BX$100,FALSE))</f>
        <v/>
      </c>
      <c r="BY113" s="8" t="str">
        <f ca="1">IF($BO113&gt;BY$98,"",VLOOKUP($BO113,BY$46:$CG$96,BY$100,FALSE))</f>
        <v/>
      </c>
      <c r="BZ113" s="8" t="str">
        <f ca="1">IF($BO113&gt;BZ$98,"",VLOOKUP($BO113,BZ$46:$CG$96,BZ$100,FALSE))</f>
        <v/>
      </c>
      <c r="CA113" s="8" t="str">
        <f ca="1">IF($BO113&gt;CA$98,"",VLOOKUP($BO113,CA$46:$CG$96,CA$100,FALSE))</f>
        <v/>
      </c>
      <c r="CB113" s="8" t="str">
        <f ca="1">IF($BO113&gt;CB$98,"",VLOOKUP($BO113,CB$46:$CG$96,CB$100,FALSE))</f>
        <v/>
      </c>
      <c r="CC113" s="8" t="str">
        <f ca="1">IF($BO113&gt;CC$98,"",VLOOKUP($BO113,CC$46:$CG$96,CC$100,FALSE))</f>
        <v/>
      </c>
      <c r="CD113" s="8" t="str">
        <f ca="1">IF($BO113&gt;CD$98,"",VLOOKUP($BO113,CD$46:$CG$96,CD$100,FALSE))</f>
        <v/>
      </c>
      <c r="CE113" s="8" t="str">
        <f ca="1">IF($BO113&gt;CE$98,"",VLOOKUP($BO113,CE$46:$CG$96,CE$100,FALSE))</f>
        <v/>
      </c>
      <c r="CL113" s="8">
        <f t="shared" si="41"/>
        <v>12</v>
      </c>
      <c r="CM113" s="8" t="str">
        <f ca="1">IF($CL113&gt;CM$98,"",VLOOKUP($CL113,CM$46:$DD$96,CM$100,FALSE))</f>
        <v/>
      </c>
      <c r="CN113" s="8" t="str">
        <f ca="1">IF($CL113&gt;CN$98,"",VLOOKUP($CL113,CN$46:$DD$96,CN$100,FALSE))</f>
        <v/>
      </c>
      <c r="CO113" s="8" t="str">
        <f ca="1">IF($CL113&gt;CO$98,"",VLOOKUP($CL113,CO$46:$DD$96,CO$100,FALSE))</f>
        <v/>
      </c>
      <c r="CP113" s="8" t="str">
        <f ca="1">IF($CL113&gt;CP$98,"",VLOOKUP($CL113,CP$46:$DD$96,CP$100,FALSE))</f>
        <v/>
      </c>
      <c r="CQ113" s="8" t="str">
        <f ca="1">IF($CL113&gt;CQ$98,"",VLOOKUP($CL113,CQ$46:$DD$96,CQ$100,FALSE))</f>
        <v/>
      </c>
      <c r="CR113" s="8" t="str">
        <f ca="1">IF($CL113&gt;CR$98,"",VLOOKUP($CL113,CR$46:$DD$96,CR$100,FALSE))</f>
        <v/>
      </c>
      <c r="CS113" s="8" t="str">
        <f ca="1">IF($CL113&gt;CS$98,"",VLOOKUP($CL113,CS$46:$DD$96,CS$100,FALSE))</f>
        <v/>
      </c>
      <c r="CT113" s="8" t="str">
        <f ca="1">IF($CL113&gt;CT$98,"",VLOOKUP($CL113,CT$46:$DD$96,CT$100,FALSE))</f>
        <v/>
      </c>
      <c r="CU113" s="8" t="str">
        <f ca="1">IF($CL113&gt;CU$98,"",VLOOKUP($CL113,CU$46:$DD$96,CU$100,FALSE))</f>
        <v/>
      </c>
      <c r="CV113" s="8" t="str">
        <f ca="1">IF($CL113&gt;CV$98,"",VLOOKUP($CL113,CV$46:$DD$96,CV$100,FALSE))</f>
        <v/>
      </c>
      <c r="CW113" s="8" t="str">
        <f ca="1">IF($CL113&gt;CW$98,"",VLOOKUP($CL113,CW$46:$DD$96,CW$100,FALSE))</f>
        <v/>
      </c>
      <c r="CX113" s="8" t="str">
        <f ca="1">IF($CL113&gt;CX$98,"",VLOOKUP($CL113,CX$46:$DD$96,CX$100,FALSE))</f>
        <v/>
      </c>
      <c r="CY113" s="8" t="str">
        <f ca="1">IF($CL113&gt;CY$98,"",VLOOKUP($CL113,CY$46:$DD$96,CY$100,FALSE))</f>
        <v/>
      </c>
      <c r="CZ113" s="8" t="str">
        <f ca="1">IF($CL113&gt;CZ$98,"",VLOOKUP($CL113,CZ$46:$DD$96,CZ$100,FALSE))</f>
        <v/>
      </c>
      <c r="DA113" s="8" t="str">
        <f ca="1">IF($CL113&gt;DA$98,"",VLOOKUP($CL113,DA$46:$DD$96,DA$100,FALSE))</f>
        <v/>
      </c>
      <c r="DB113" s="8" t="str">
        <f ca="1">IF($CL113&gt;DB$98,"",VLOOKUP($CL113,DB$46:$DD$96,DB$100,FALSE))</f>
        <v/>
      </c>
      <c r="DH113" s="13" t="s">
        <v>92</v>
      </c>
      <c r="DI113" s="15">
        <f t="shared" si="44"/>
        <v>4</v>
      </c>
      <c r="DK113" s="15">
        <f t="shared" si="42"/>
        <v>100</v>
      </c>
      <c r="DL113" s="15">
        <f t="shared" si="43"/>
        <v>74</v>
      </c>
      <c r="DM113" s="13" t="s">
        <v>172</v>
      </c>
      <c r="DN113" s="13">
        <v>2</v>
      </c>
      <c r="DO113" s="13">
        <v>4</v>
      </c>
      <c r="DP113" s="13">
        <v>4</v>
      </c>
      <c r="DQ113" s="13">
        <v>2</v>
      </c>
      <c r="DR113" s="13">
        <v>9</v>
      </c>
      <c r="DS113" s="13" t="s">
        <v>173</v>
      </c>
      <c r="DT113" s="14">
        <v>110000</v>
      </c>
      <c r="DU113" s="16" t="s">
        <v>479</v>
      </c>
      <c r="DV113" s="13" t="s">
        <v>495</v>
      </c>
      <c r="DW113" s="16"/>
      <c r="EB113" s="30">
        <f t="shared" si="45"/>
        <v>0</v>
      </c>
      <c r="ED113" s="30">
        <f t="array" ref="ED113">SUM($ES$39:$FR$39*ES113:FR113)</f>
        <v>0</v>
      </c>
      <c r="EE113" s="24">
        <f>IF(EB113=0,0,MAX($EE$41:EE112)+1)</f>
        <v>0</v>
      </c>
      <c r="EF113" s="24">
        <f t="shared" si="46"/>
        <v>73</v>
      </c>
      <c r="EG113" s="30" t="s">
        <v>349</v>
      </c>
      <c r="EH113" s="24">
        <v>1</v>
      </c>
      <c r="EI113" s="30">
        <v>8</v>
      </c>
      <c r="EJ113" s="30">
        <v>2</v>
      </c>
      <c r="EK113" s="30">
        <v>4</v>
      </c>
      <c r="EL113" s="30">
        <v>7</v>
      </c>
      <c r="EM113" s="30" t="s">
        <v>350</v>
      </c>
      <c r="EN113" s="25">
        <v>250000</v>
      </c>
      <c r="EQ113" s="30">
        <v>0</v>
      </c>
      <c r="FG113" s="24">
        <v>1</v>
      </c>
      <c r="FI113" s="30"/>
      <c r="FN113" s="24">
        <v>1</v>
      </c>
      <c r="FR113" s="30"/>
    </row>
    <row r="114" spans="67:174" ht="15" hidden="1" customHeight="1">
      <c r="BO114" s="8">
        <f t="shared" si="40"/>
        <v>13</v>
      </c>
      <c r="BP114" s="8" t="str">
        <f ca="1">IF($BO114&gt;BP$98,"",VLOOKUP($BO114,BP$46:$CG$96,BP$100,FALSE))</f>
        <v/>
      </c>
      <c r="BQ114" s="8" t="str">
        <f ca="1">IF($BO114&gt;BQ$98,"",VLOOKUP($BO114,BQ$46:$CG$96,BQ$100,FALSE))</f>
        <v/>
      </c>
      <c r="BR114" s="8" t="str">
        <f ca="1">IF($BO114&gt;BR$98,"",VLOOKUP($BO114,BR$46:$CG$96,BR$100,FALSE))</f>
        <v/>
      </c>
      <c r="BS114" s="8" t="str">
        <f ca="1">IF($BO114&gt;BS$98,"",VLOOKUP($BO114,BS$46:$CG$96,BS$100,FALSE))</f>
        <v/>
      </c>
      <c r="BT114" s="8" t="str">
        <f ca="1">IF($BO114&gt;BT$98,"",VLOOKUP($BO114,BT$46:$CG$96,BT$100,FALSE))</f>
        <v/>
      </c>
      <c r="BU114" s="8" t="str">
        <f ca="1">IF($BO114&gt;BU$98,"",VLOOKUP($BO114,BU$46:$CG$96,BU$100,FALSE))</f>
        <v/>
      </c>
      <c r="BV114" s="8" t="str">
        <f ca="1">IF($BO114&gt;BV$98,"",VLOOKUP($BO114,BV$46:$CG$96,BV$100,FALSE))</f>
        <v/>
      </c>
      <c r="BW114" s="8" t="str">
        <f ca="1">IF($BO114&gt;BW$98,"",VLOOKUP($BO114,BW$46:$CG$96,BW$100,FALSE))</f>
        <v/>
      </c>
      <c r="BX114" s="8" t="str">
        <f ca="1">IF($BO114&gt;BX$98,"",VLOOKUP($BO114,BX$46:$CG$96,BX$100,FALSE))</f>
        <v/>
      </c>
      <c r="BY114" s="8" t="str">
        <f ca="1">IF($BO114&gt;BY$98,"",VLOOKUP($BO114,BY$46:$CG$96,BY$100,FALSE))</f>
        <v/>
      </c>
      <c r="BZ114" s="8" t="str">
        <f ca="1">IF($BO114&gt;BZ$98,"",VLOOKUP($BO114,BZ$46:$CG$96,BZ$100,FALSE))</f>
        <v/>
      </c>
      <c r="CA114" s="8" t="str">
        <f ca="1">IF($BO114&gt;CA$98,"",VLOOKUP($BO114,CA$46:$CG$96,CA$100,FALSE))</f>
        <v/>
      </c>
      <c r="CB114" s="8" t="str">
        <f ca="1">IF($BO114&gt;CB$98,"",VLOOKUP($BO114,CB$46:$CG$96,CB$100,FALSE))</f>
        <v/>
      </c>
      <c r="CC114" s="8" t="str">
        <f ca="1">IF($BO114&gt;CC$98,"",VLOOKUP($BO114,CC$46:$CG$96,CC$100,FALSE))</f>
        <v/>
      </c>
      <c r="CD114" s="8" t="str">
        <f ca="1">IF($BO114&gt;CD$98,"",VLOOKUP($BO114,CD$46:$CG$96,CD$100,FALSE))</f>
        <v/>
      </c>
      <c r="CE114" s="8" t="str">
        <f ca="1">IF($BO114&gt;CE$98,"",VLOOKUP($BO114,CE$46:$CG$96,CE$100,FALSE))</f>
        <v/>
      </c>
      <c r="CL114" s="8">
        <f t="shared" si="41"/>
        <v>13</v>
      </c>
      <c r="CM114" s="8" t="str">
        <f ca="1">IF($CL114&gt;CM$98,"",VLOOKUP($CL114,CM$46:$DD$96,CM$100,FALSE))</f>
        <v/>
      </c>
      <c r="CN114" s="8" t="str">
        <f ca="1">IF($CL114&gt;CN$98,"",VLOOKUP($CL114,CN$46:$DD$96,CN$100,FALSE))</f>
        <v/>
      </c>
      <c r="CO114" s="8" t="str">
        <f ca="1">IF($CL114&gt;CO$98,"",VLOOKUP($CL114,CO$46:$DD$96,CO$100,FALSE))</f>
        <v/>
      </c>
      <c r="CP114" s="8" t="str">
        <f ca="1">IF($CL114&gt;CP$98,"",VLOOKUP($CL114,CP$46:$DD$96,CP$100,FALSE))</f>
        <v/>
      </c>
      <c r="CQ114" s="8" t="str">
        <f ca="1">IF($CL114&gt;CQ$98,"",VLOOKUP($CL114,CQ$46:$DD$96,CQ$100,FALSE))</f>
        <v/>
      </c>
      <c r="CR114" s="8" t="str">
        <f ca="1">IF($CL114&gt;CR$98,"",VLOOKUP($CL114,CR$46:$DD$96,CR$100,FALSE))</f>
        <v/>
      </c>
      <c r="CS114" s="8" t="str">
        <f ca="1">IF($CL114&gt;CS$98,"",VLOOKUP($CL114,CS$46:$DD$96,CS$100,FALSE))</f>
        <v/>
      </c>
      <c r="CT114" s="8" t="str">
        <f ca="1">IF($CL114&gt;CT$98,"",VLOOKUP($CL114,CT$46:$DD$96,CT$100,FALSE))</f>
        <v/>
      </c>
      <c r="CU114" s="8" t="str">
        <f ca="1">IF($CL114&gt;CU$98,"",VLOOKUP($CL114,CU$46:$DD$96,CU$100,FALSE))</f>
        <v/>
      </c>
      <c r="CV114" s="8" t="str">
        <f ca="1">IF($CL114&gt;CV$98,"",VLOOKUP($CL114,CV$46:$DD$96,CV$100,FALSE))</f>
        <v/>
      </c>
      <c r="CW114" s="8" t="str">
        <f ca="1">IF($CL114&gt;CW$98,"",VLOOKUP($CL114,CW$46:$DD$96,CW$100,FALSE))</f>
        <v/>
      </c>
      <c r="CX114" s="8" t="str">
        <f ca="1">IF($CL114&gt;CX$98,"",VLOOKUP($CL114,CX$46:$DD$96,CX$100,FALSE))</f>
        <v/>
      </c>
      <c r="CY114" s="8" t="str">
        <f ca="1">IF($CL114&gt;CY$98,"",VLOOKUP($CL114,CY$46:$DD$96,CY$100,FALSE))</f>
        <v/>
      </c>
      <c r="CZ114" s="8" t="str">
        <f ca="1">IF($CL114&gt;CZ$98,"",VLOOKUP($CL114,CZ$46:$DD$96,CZ$100,FALSE))</f>
        <v/>
      </c>
      <c r="DA114" s="8" t="str">
        <f ca="1">IF($CL114&gt;DA$98,"",VLOOKUP($CL114,DA$46:$DD$96,DA$100,FALSE))</f>
        <v/>
      </c>
      <c r="DB114" s="8" t="str">
        <f ca="1">IF($CL114&gt;DB$98,"",VLOOKUP($CL114,DB$46:$DD$96,DB$100,FALSE))</f>
        <v/>
      </c>
      <c r="DH114" s="13" t="s">
        <v>92</v>
      </c>
      <c r="DI114" s="15">
        <f t="shared" si="44"/>
        <v>5</v>
      </c>
      <c r="DK114" s="15">
        <f t="shared" si="42"/>
        <v>100</v>
      </c>
      <c r="DL114" s="15">
        <f t="shared" si="43"/>
        <v>75</v>
      </c>
      <c r="DM114" s="13" t="s">
        <v>174</v>
      </c>
      <c r="DN114" s="13">
        <v>2</v>
      </c>
      <c r="DO114" s="13">
        <v>8</v>
      </c>
      <c r="DP114" s="13">
        <v>3</v>
      </c>
      <c r="DQ114" s="13">
        <v>3</v>
      </c>
      <c r="DR114" s="13">
        <v>8</v>
      </c>
      <c r="DS114" s="15" t="s">
        <v>175</v>
      </c>
      <c r="DT114" s="14">
        <v>120000</v>
      </c>
      <c r="DU114" s="16" t="s">
        <v>478</v>
      </c>
      <c r="DV114" s="13" t="s">
        <v>494</v>
      </c>
      <c r="DW114" s="16"/>
      <c r="EB114" s="30">
        <f t="shared" si="45"/>
        <v>0</v>
      </c>
      <c r="ED114" s="30">
        <f t="array" ref="ED114">SUM($ES$39:$FR$39*ES114:FR114)</f>
        <v>0</v>
      </c>
      <c r="EE114" s="24">
        <f>IF(EB114=0,0,MAX($EE$41:EE113)+1)</f>
        <v>0</v>
      </c>
      <c r="EF114" s="24">
        <f t="shared" si="46"/>
        <v>74</v>
      </c>
      <c r="EG114" s="30" t="s">
        <v>351</v>
      </c>
      <c r="EH114" s="24">
        <v>1</v>
      </c>
      <c r="EI114" s="30">
        <v>5</v>
      </c>
      <c r="EJ114" s="30">
        <v>6</v>
      </c>
      <c r="EK114" s="30">
        <v>1</v>
      </c>
      <c r="EL114" s="30">
        <v>9</v>
      </c>
      <c r="EM114" s="30" t="s">
        <v>352</v>
      </c>
      <c r="EN114" s="28">
        <v>360000</v>
      </c>
      <c r="EQ114" s="30">
        <v>1</v>
      </c>
      <c r="FE114" s="24">
        <v>1</v>
      </c>
      <c r="FH114" s="24">
        <v>1</v>
      </c>
      <c r="FL114" s="30"/>
      <c r="FO114" s="24">
        <v>1</v>
      </c>
    </row>
    <row r="115" spans="67:174" ht="15" hidden="1" customHeight="1">
      <c r="BO115" s="8">
        <f t="shared" si="40"/>
        <v>14</v>
      </c>
      <c r="BP115" s="8" t="str">
        <f ca="1">IF($BO115&gt;BP$98,"",VLOOKUP($BO115,BP$46:$CG$96,BP$100,FALSE))</f>
        <v/>
      </c>
      <c r="BQ115" s="8" t="str">
        <f ca="1">IF($BO115&gt;BQ$98,"",VLOOKUP($BO115,BQ$46:$CG$96,BQ$100,FALSE))</f>
        <v/>
      </c>
      <c r="BR115" s="8" t="str">
        <f ca="1">IF($BO115&gt;BR$98,"",VLOOKUP($BO115,BR$46:$CG$96,BR$100,FALSE))</f>
        <v/>
      </c>
      <c r="BS115" s="8" t="str">
        <f ca="1">IF($BO115&gt;BS$98,"",VLOOKUP($BO115,BS$46:$CG$96,BS$100,FALSE))</f>
        <v/>
      </c>
      <c r="BT115" s="8" t="str">
        <f ca="1">IF($BO115&gt;BT$98,"",VLOOKUP($BO115,BT$46:$CG$96,BT$100,FALSE))</f>
        <v/>
      </c>
      <c r="BU115" s="8" t="str">
        <f ca="1">IF($BO115&gt;BU$98,"",VLOOKUP($BO115,BU$46:$CG$96,BU$100,FALSE))</f>
        <v/>
      </c>
      <c r="BV115" s="8" t="str">
        <f ca="1">IF($BO115&gt;BV$98,"",VLOOKUP($BO115,BV$46:$CG$96,BV$100,FALSE))</f>
        <v/>
      </c>
      <c r="BW115" s="8" t="str">
        <f ca="1">IF($BO115&gt;BW$98,"",VLOOKUP($BO115,BW$46:$CG$96,BW$100,FALSE))</f>
        <v/>
      </c>
      <c r="BX115" s="8" t="str">
        <f ca="1">IF($BO115&gt;BX$98,"",VLOOKUP($BO115,BX$46:$CG$96,BX$100,FALSE))</f>
        <v/>
      </c>
      <c r="BY115" s="8" t="str">
        <f ca="1">IF($BO115&gt;BY$98,"",VLOOKUP($BO115,BY$46:$CG$96,BY$100,FALSE))</f>
        <v/>
      </c>
      <c r="BZ115" s="8" t="str">
        <f ca="1">IF($BO115&gt;BZ$98,"",VLOOKUP($BO115,BZ$46:$CG$96,BZ$100,FALSE))</f>
        <v/>
      </c>
      <c r="CA115" s="8" t="str">
        <f ca="1">IF($BO115&gt;CA$98,"",VLOOKUP($BO115,CA$46:$CG$96,CA$100,FALSE))</f>
        <v/>
      </c>
      <c r="CB115" s="8" t="str">
        <f ca="1">IF($BO115&gt;CB$98,"",VLOOKUP($BO115,CB$46:$CG$96,CB$100,FALSE))</f>
        <v/>
      </c>
      <c r="CC115" s="8" t="str">
        <f ca="1">IF($BO115&gt;CC$98,"",VLOOKUP($BO115,CC$46:$CG$96,CC$100,FALSE))</f>
        <v/>
      </c>
      <c r="CD115" s="8" t="str">
        <f ca="1">IF($BO115&gt;CD$98,"",VLOOKUP($BO115,CD$46:$CG$96,CD$100,FALSE))</f>
        <v/>
      </c>
      <c r="CE115" s="8" t="str">
        <f ca="1">IF($BO115&gt;CE$98,"",VLOOKUP($BO115,CE$46:$CG$96,CE$100,FALSE))</f>
        <v/>
      </c>
      <c r="CL115" s="8">
        <f t="shared" si="41"/>
        <v>14</v>
      </c>
      <c r="CM115" s="8" t="str">
        <f ca="1">IF($CL115&gt;CM$98,"",VLOOKUP($CL115,CM$46:$DD$96,CM$100,FALSE))</f>
        <v/>
      </c>
      <c r="CN115" s="8" t="str">
        <f ca="1">IF($CL115&gt;CN$98,"",VLOOKUP($CL115,CN$46:$DD$96,CN$100,FALSE))</f>
        <v/>
      </c>
      <c r="CO115" s="8" t="str">
        <f ca="1">IF($CL115&gt;CO$98,"",VLOOKUP($CL115,CO$46:$DD$96,CO$100,FALSE))</f>
        <v/>
      </c>
      <c r="CP115" s="8" t="str">
        <f ca="1">IF($CL115&gt;CP$98,"",VLOOKUP($CL115,CP$46:$DD$96,CP$100,FALSE))</f>
        <v/>
      </c>
      <c r="CQ115" s="8" t="str">
        <f ca="1">IF($CL115&gt;CQ$98,"",VLOOKUP($CL115,CQ$46:$DD$96,CQ$100,FALSE))</f>
        <v/>
      </c>
      <c r="CR115" s="8" t="str">
        <f ca="1">IF($CL115&gt;CR$98,"",VLOOKUP($CL115,CR$46:$DD$96,CR$100,FALSE))</f>
        <v/>
      </c>
      <c r="CS115" s="8" t="str">
        <f ca="1">IF($CL115&gt;CS$98,"",VLOOKUP($CL115,CS$46:$DD$96,CS$100,FALSE))</f>
        <v/>
      </c>
      <c r="CT115" s="8" t="str">
        <f ca="1">IF($CL115&gt;CT$98,"",VLOOKUP($CL115,CT$46:$DD$96,CT$100,FALSE))</f>
        <v/>
      </c>
      <c r="CU115" s="8" t="str">
        <f ca="1">IF($CL115&gt;CU$98,"",VLOOKUP($CL115,CU$46:$DD$96,CU$100,FALSE))</f>
        <v/>
      </c>
      <c r="CV115" s="8" t="str">
        <f ca="1">IF($CL115&gt;CV$98,"",VLOOKUP($CL115,CV$46:$DD$96,CV$100,FALSE))</f>
        <v/>
      </c>
      <c r="CW115" s="8" t="str">
        <f ca="1">IF($CL115&gt;CW$98,"",VLOOKUP($CL115,CW$46:$DD$96,CW$100,FALSE))</f>
        <v/>
      </c>
      <c r="CX115" s="8" t="str">
        <f ca="1">IF($CL115&gt;CX$98,"",VLOOKUP($CL115,CX$46:$DD$96,CX$100,FALSE))</f>
        <v/>
      </c>
      <c r="CY115" s="8" t="str">
        <f ca="1">IF($CL115&gt;CY$98,"",VLOOKUP($CL115,CY$46:$DD$96,CY$100,FALSE))</f>
        <v/>
      </c>
      <c r="CZ115" s="8" t="str">
        <f ca="1">IF($CL115&gt;CZ$98,"",VLOOKUP($CL115,CZ$46:$DD$96,CZ$100,FALSE))</f>
        <v/>
      </c>
      <c r="DA115" s="8" t="str">
        <f ca="1">IF($CL115&gt;DA$98,"",VLOOKUP($CL115,DA$46:$DD$96,DA$100,FALSE))</f>
        <v/>
      </c>
      <c r="DB115" s="8" t="str">
        <f ca="1">IF($CL115&gt;DB$98,"",VLOOKUP($CL115,DB$46:$DD$96,DB$100,FALSE))</f>
        <v/>
      </c>
      <c r="DH115" s="13" t="s">
        <v>93</v>
      </c>
      <c r="DI115" s="15">
        <f t="shared" si="44"/>
        <v>1</v>
      </c>
      <c r="DK115" s="15">
        <f t="shared" si="42"/>
        <v>100</v>
      </c>
      <c r="DL115" s="15">
        <f t="shared" si="43"/>
        <v>76</v>
      </c>
      <c r="DM115" s="13" t="s">
        <v>43</v>
      </c>
      <c r="DN115" s="13">
        <v>16</v>
      </c>
      <c r="DO115" s="13">
        <v>6</v>
      </c>
      <c r="DP115" s="13">
        <v>3</v>
      </c>
      <c r="DQ115" s="13">
        <v>3</v>
      </c>
      <c r="DR115" s="13">
        <v>7</v>
      </c>
      <c r="DS115" s="13" t="s">
        <v>77</v>
      </c>
      <c r="DT115" s="14">
        <v>50000</v>
      </c>
      <c r="DU115" s="16" t="s">
        <v>476</v>
      </c>
      <c r="DV115" s="13" t="s">
        <v>492</v>
      </c>
      <c r="DW115" s="16"/>
      <c r="EB115" s="30">
        <f t="shared" si="45"/>
        <v>0</v>
      </c>
      <c r="ED115" s="30">
        <f t="array" ref="ED115">SUM($ES$39:$FR$39*ES115:FR115)</f>
        <v>0</v>
      </c>
      <c r="EE115" s="24">
        <f>IF(EB115=0,0,MAX($EE$41:EE114)+1)</f>
        <v>0</v>
      </c>
      <c r="EF115" s="24">
        <f t="shared" si="46"/>
        <v>75</v>
      </c>
      <c r="EG115" s="30" t="s">
        <v>353</v>
      </c>
      <c r="EH115" s="24">
        <v>1</v>
      </c>
      <c r="EI115" s="30">
        <v>7</v>
      </c>
      <c r="EJ115" s="30">
        <v>3</v>
      </c>
      <c r="EK115" s="30">
        <v>3</v>
      </c>
      <c r="EL115" s="30">
        <v>7</v>
      </c>
      <c r="EM115" s="30" t="s">
        <v>354</v>
      </c>
      <c r="EN115" s="25">
        <v>100000</v>
      </c>
      <c r="EQ115" s="30">
        <v>1</v>
      </c>
      <c r="EV115" s="24">
        <v>1</v>
      </c>
      <c r="FM115" s="30"/>
      <c r="FP115" s="30"/>
    </row>
    <row r="116" spans="67:174" ht="15" hidden="1" customHeight="1">
      <c r="BO116" s="8">
        <f t="shared" si="40"/>
        <v>15</v>
      </c>
      <c r="BP116" s="8" t="str">
        <f ca="1">IF($BO116&gt;BP$98,"",VLOOKUP($BO116,BP$46:$CG$96,BP$100,FALSE))</f>
        <v/>
      </c>
      <c r="BQ116" s="8" t="str">
        <f ca="1">IF($BO116&gt;BQ$98,"",VLOOKUP($BO116,BQ$46:$CG$96,BQ$100,FALSE))</f>
        <v/>
      </c>
      <c r="BR116" s="8" t="str">
        <f ca="1">IF($BO116&gt;BR$98,"",VLOOKUP($BO116,BR$46:$CG$96,BR$100,FALSE))</f>
        <v/>
      </c>
      <c r="BS116" s="8" t="str">
        <f ca="1">IF($BO116&gt;BS$98,"",VLOOKUP($BO116,BS$46:$CG$96,BS$100,FALSE))</f>
        <v/>
      </c>
      <c r="BT116" s="8" t="str">
        <f ca="1">IF($BO116&gt;BT$98,"",VLOOKUP($BO116,BT$46:$CG$96,BT$100,FALSE))</f>
        <v/>
      </c>
      <c r="BU116" s="8" t="str">
        <f ca="1">IF($BO116&gt;BU$98,"",VLOOKUP($BO116,BU$46:$CG$96,BU$100,FALSE))</f>
        <v/>
      </c>
      <c r="BV116" s="8" t="str">
        <f ca="1">IF($BO116&gt;BV$98,"",VLOOKUP($BO116,BV$46:$CG$96,BV$100,FALSE))</f>
        <v/>
      </c>
      <c r="BW116" s="8" t="str">
        <f ca="1">IF($BO116&gt;BW$98,"",VLOOKUP($BO116,BW$46:$CG$96,BW$100,FALSE))</f>
        <v/>
      </c>
      <c r="BX116" s="8" t="str">
        <f ca="1">IF($BO116&gt;BX$98,"",VLOOKUP($BO116,BX$46:$CG$96,BX$100,FALSE))</f>
        <v/>
      </c>
      <c r="BY116" s="8" t="str">
        <f ca="1">IF($BO116&gt;BY$98,"",VLOOKUP($BO116,BY$46:$CG$96,BY$100,FALSE))</f>
        <v/>
      </c>
      <c r="BZ116" s="8" t="str">
        <f ca="1">IF($BO116&gt;BZ$98,"",VLOOKUP($BO116,BZ$46:$CG$96,BZ$100,FALSE))</f>
        <v/>
      </c>
      <c r="CA116" s="8" t="str">
        <f ca="1">IF($BO116&gt;CA$98,"",VLOOKUP($BO116,CA$46:$CG$96,CA$100,FALSE))</f>
        <v/>
      </c>
      <c r="CB116" s="8" t="str">
        <f ca="1">IF($BO116&gt;CB$98,"",VLOOKUP($BO116,CB$46:$CG$96,CB$100,FALSE))</f>
        <v/>
      </c>
      <c r="CC116" s="8" t="str">
        <f ca="1">IF($BO116&gt;CC$98,"",VLOOKUP($BO116,CC$46:$CG$96,CC$100,FALSE))</f>
        <v/>
      </c>
      <c r="CD116" s="8" t="str">
        <f ca="1">IF($BO116&gt;CD$98,"",VLOOKUP($BO116,CD$46:$CG$96,CD$100,FALSE))</f>
        <v/>
      </c>
      <c r="CE116" s="8" t="str">
        <f ca="1">IF($BO116&gt;CE$98,"",VLOOKUP($BO116,CE$46:$CG$96,CE$100,FALSE))</f>
        <v/>
      </c>
      <c r="CL116" s="8">
        <f t="shared" si="41"/>
        <v>15</v>
      </c>
      <c r="CM116" s="8" t="str">
        <f ca="1">IF($CL116&gt;CM$98,"",VLOOKUP($CL116,CM$46:$DD$96,CM$100,FALSE))</f>
        <v/>
      </c>
      <c r="CN116" s="8" t="str">
        <f ca="1">IF($CL116&gt;CN$98,"",VLOOKUP($CL116,CN$46:$DD$96,CN$100,FALSE))</f>
        <v/>
      </c>
      <c r="CO116" s="8" t="str">
        <f ca="1">IF($CL116&gt;CO$98,"",VLOOKUP($CL116,CO$46:$DD$96,CO$100,FALSE))</f>
        <v/>
      </c>
      <c r="CP116" s="8" t="str">
        <f ca="1">IF($CL116&gt;CP$98,"",VLOOKUP($CL116,CP$46:$DD$96,CP$100,FALSE))</f>
        <v/>
      </c>
      <c r="CQ116" s="8" t="str">
        <f ca="1">IF($CL116&gt;CQ$98,"",VLOOKUP($CL116,CQ$46:$DD$96,CQ$100,FALSE))</f>
        <v/>
      </c>
      <c r="CR116" s="8" t="str">
        <f ca="1">IF($CL116&gt;CR$98,"",VLOOKUP($CL116,CR$46:$DD$96,CR$100,FALSE))</f>
        <v/>
      </c>
      <c r="CS116" s="8" t="str">
        <f ca="1">IF($CL116&gt;CS$98,"",VLOOKUP($CL116,CS$46:$DD$96,CS$100,FALSE))</f>
        <v/>
      </c>
      <c r="CT116" s="8" t="str">
        <f ca="1">IF($CL116&gt;CT$98,"",VLOOKUP($CL116,CT$46:$DD$96,CT$100,FALSE))</f>
        <v/>
      </c>
      <c r="CU116" s="8" t="str">
        <f ca="1">IF($CL116&gt;CU$98,"",VLOOKUP($CL116,CU$46:$DD$96,CU$100,FALSE))</f>
        <v/>
      </c>
      <c r="CV116" s="8" t="str">
        <f ca="1">IF($CL116&gt;CV$98,"",VLOOKUP($CL116,CV$46:$DD$96,CV$100,FALSE))</f>
        <v/>
      </c>
      <c r="CW116" s="8" t="str">
        <f ca="1">IF($CL116&gt;CW$98,"",VLOOKUP($CL116,CW$46:$DD$96,CW$100,FALSE))</f>
        <v/>
      </c>
      <c r="CX116" s="8" t="str">
        <f ca="1">IF($CL116&gt;CX$98,"",VLOOKUP($CL116,CX$46:$DD$96,CX$100,FALSE))</f>
        <v/>
      </c>
      <c r="CY116" s="8" t="str">
        <f ca="1">IF($CL116&gt;CY$98,"",VLOOKUP($CL116,CY$46:$DD$96,CY$100,FALSE))</f>
        <v/>
      </c>
      <c r="CZ116" s="8" t="str">
        <f ca="1">IF($CL116&gt;CZ$98,"",VLOOKUP($CL116,CZ$46:$DD$96,CZ$100,FALSE))</f>
        <v/>
      </c>
      <c r="DA116" s="8" t="str">
        <f ca="1">IF($CL116&gt;DA$98,"",VLOOKUP($CL116,DA$46:$DD$96,DA$100,FALSE))</f>
        <v/>
      </c>
      <c r="DB116" s="8" t="str">
        <f ca="1">IF($CL116&gt;DB$98,"",VLOOKUP($CL116,DB$46:$DD$96,DB$100,FALSE))</f>
        <v/>
      </c>
      <c r="DH116" s="13" t="s">
        <v>93</v>
      </c>
      <c r="DI116" s="15">
        <f t="shared" si="44"/>
        <v>2</v>
      </c>
      <c r="DK116" s="15">
        <f t="shared" si="42"/>
        <v>100</v>
      </c>
      <c r="DL116" s="15">
        <f t="shared" si="43"/>
        <v>77</v>
      </c>
      <c r="DM116" s="13" t="s">
        <v>36</v>
      </c>
      <c r="DN116" s="13">
        <v>2</v>
      </c>
      <c r="DO116" s="13">
        <v>6</v>
      </c>
      <c r="DP116" s="13">
        <v>3</v>
      </c>
      <c r="DQ116" s="13">
        <v>3</v>
      </c>
      <c r="DR116" s="13">
        <v>7</v>
      </c>
      <c r="DS116" s="13" t="s">
        <v>176</v>
      </c>
      <c r="DT116" s="14">
        <v>70000</v>
      </c>
      <c r="DU116" s="16" t="s">
        <v>477</v>
      </c>
      <c r="DV116" s="13" t="s">
        <v>493</v>
      </c>
      <c r="DW116" s="16"/>
      <c r="EB116" s="30">
        <f t="shared" si="45"/>
        <v>0</v>
      </c>
      <c r="ED116" s="30">
        <f t="array" ref="ED116">SUM($ES$39:$FR$39*ES116:FR116)</f>
        <v>0</v>
      </c>
      <c r="EE116" s="24">
        <f>IF(EB116=0,0,MAX($EE$41:EE115)+1)</f>
        <v>0</v>
      </c>
      <c r="EF116" s="24">
        <f t="shared" si="46"/>
        <v>76</v>
      </c>
      <c r="EG116" s="27" t="s">
        <v>418</v>
      </c>
      <c r="EH116" s="24">
        <v>1</v>
      </c>
      <c r="EI116" s="27">
        <v>8</v>
      </c>
      <c r="EJ116" s="27">
        <v>3</v>
      </c>
      <c r="EK116" s="27">
        <v>3</v>
      </c>
      <c r="EL116" s="27">
        <v>7</v>
      </c>
      <c r="EM116" s="27" t="s">
        <v>419</v>
      </c>
      <c r="EN116" s="28">
        <v>110000</v>
      </c>
      <c r="EQ116" s="30">
        <v>1</v>
      </c>
      <c r="FM116" s="27">
        <v>1</v>
      </c>
      <c r="FP116" s="30"/>
    </row>
    <row r="117" spans="67:174" ht="15" hidden="1" customHeight="1">
      <c r="BO117" s="8">
        <f t="shared" si="40"/>
        <v>16</v>
      </c>
      <c r="BP117" s="8" t="str">
        <f ca="1">IF($BO117&gt;BP$98,"",VLOOKUP($BO117,BP$46:$CG$96,BP$100,FALSE))</f>
        <v/>
      </c>
      <c r="BQ117" s="8" t="str">
        <f ca="1">IF($BO117&gt;BQ$98,"",VLOOKUP($BO117,BQ$46:$CG$96,BQ$100,FALSE))</f>
        <v/>
      </c>
      <c r="BR117" s="8" t="str">
        <f ca="1">IF($BO117&gt;BR$98,"",VLOOKUP($BO117,BR$46:$CG$96,BR$100,FALSE))</f>
        <v/>
      </c>
      <c r="BS117" s="8" t="str">
        <f ca="1">IF($BO117&gt;BS$98,"",VLOOKUP($BO117,BS$46:$CG$96,BS$100,FALSE))</f>
        <v/>
      </c>
      <c r="BT117" s="8" t="str">
        <f ca="1">IF($BO117&gt;BT$98,"",VLOOKUP($BO117,BT$46:$CG$96,BT$100,FALSE))</f>
        <v/>
      </c>
      <c r="BU117" s="8" t="str">
        <f ca="1">IF($BO117&gt;BU$98,"",VLOOKUP($BO117,BU$46:$CG$96,BU$100,FALSE))</f>
        <v/>
      </c>
      <c r="BV117" s="8" t="str">
        <f ca="1">IF($BO117&gt;BV$98,"",VLOOKUP($BO117,BV$46:$CG$96,BV$100,FALSE))</f>
        <v/>
      </c>
      <c r="BW117" s="8" t="str">
        <f ca="1">IF($BO117&gt;BW$98,"",VLOOKUP($BO117,BW$46:$CG$96,BW$100,FALSE))</f>
        <v/>
      </c>
      <c r="BX117" s="8" t="str">
        <f ca="1">IF($BO117&gt;BX$98,"",VLOOKUP($BO117,BX$46:$CG$96,BX$100,FALSE))</f>
        <v/>
      </c>
      <c r="BY117" s="8" t="str">
        <f ca="1">IF($BO117&gt;BY$98,"",VLOOKUP($BO117,BY$46:$CG$96,BY$100,FALSE))</f>
        <v/>
      </c>
      <c r="BZ117" s="8" t="str">
        <f ca="1">IF($BO117&gt;BZ$98,"",VLOOKUP($BO117,BZ$46:$CG$96,BZ$100,FALSE))</f>
        <v/>
      </c>
      <c r="CA117" s="8" t="str">
        <f ca="1">IF($BO117&gt;CA$98,"",VLOOKUP($BO117,CA$46:$CG$96,CA$100,FALSE))</f>
        <v/>
      </c>
      <c r="CB117" s="8" t="str">
        <f ca="1">IF($BO117&gt;CB$98,"",VLOOKUP($BO117,CB$46:$CG$96,CB$100,FALSE))</f>
        <v/>
      </c>
      <c r="CC117" s="8" t="str">
        <f ca="1">IF($BO117&gt;CC$98,"",VLOOKUP($BO117,CC$46:$CG$96,CC$100,FALSE))</f>
        <v/>
      </c>
      <c r="CD117" s="8" t="str">
        <f ca="1">IF($BO117&gt;CD$98,"",VLOOKUP($BO117,CD$46:$CG$96,CD$100,FALSE))</f>
        <v/>
      </c>
      <c r="CE117" s="8" t="str">
        <f ca="1">IF($BO117&gt;CE$98,"",VLOOKUP($BO117,CE$46:$CG$96,CE$100,FALSE))</f>
        <v/>
      </c>
      <c r="CL117" s="8">
        <f t="shared" si="41"/>
        <v>16</v>
      </c>
      <c r="CM117" s="8" t="str">
        <f ca="1">IF($CL117&gt;CM$98,"",VLOOKUP($CL117,CM$46:$DD$96,CM$100,FALSE))</f>
        <v/>
      </c>
      <c r="CN117" s="8" t="str">
        <f ca="1">IF($CL117&gt;CN$98,"",VLOOKUP($CL117,CN$46:$DD$96,CN$100,FALSE))</f>
        <v/>
      </c>
      <c r="CO117" s="8" t="str">
        <f ca="1">IF($CL117&gt;CO$98,"",VLOOKUP($CL117,CO$46:$DD$96,CO$100,FALSE))</f>
        <v/>
      </c>
      <c r="CP117" s="8" t="str">
        <f ca="1">IF($CL117&gt;CP$98,"",VLOOKUP($CL117,CP$46:$DD$96,CP$100,FALSE))</f>
        <v/>
      </c>
      <c r="CQ117" s="8" t="str">
        <f ca="1">IF($CL117&gt;CQ$98,"",VLOOKUP($CL117,CQ$46:$DD$96,CQ$100,FALSE))</f>
        <v/>
      </c>
      <c r="CR117" s="8" t="str">
        <f ca="1">IF($CL117&gt;CR$98,"",VLOOKUP($CL117,CR$46:$DD$96,CR$100,FALSE))</f>
        <v/>
      </c>
      <c r="CS117" s="8" t="str">
        <f ca="1">IF($CL117&gt;CS$98,"",VLOOKUP($CL117,CS$46:$DD$96,CS$100,FALSE))</f>
        <v/>
      </c>
      <c r="CT117" s="8" t="str">
        <f ca="1">IF($CL117&gt;CT$98,"",VLOOKUP($CL117,CT$46:$DD$96,CT$100,FALSE))</f>
        <v/>
      </c>
      <c r="CU117" s="8" t="str">
        <f ca="1">IF($CL117&gt;CU$98,"",VLOOKUP($CL117,CU$46:$DD$96,CU$100,FALSE))</f>
        <v/>
      </c>
      <c r="CV117" s="8" t="str">
        <f ca="1">IF($CL117&gt;CV$98,"",VLOOKUP($CL117,CV$46:$DD$96,CV$100,FALSE))</f>
        <v/>
      </c>
      <c r="CW117" s="8" t="str">
        <f ca="1">IF($CL117&gt;CW$98,"",VLOOKUP($CL117,CW$46:$DD$96,CW$100,FALSE))</f>
        <v/>
      </c>
      <c r="CX117" s="8" t="str">
        <f ca="1">IF($CL117&gt;CX$98,"",VLOOKUP($CL117,CX$46:$DD$96,CX$100,FALSE))</f>
        <v/>
      </c>
      <c r="CY117" s="8" t="str">
        <f ca="1">IF($CL117&gt;CY$98,"",VLOOKUP($CL117,CY$46:$DD$96,CY$100,FALSE))</f>
        <v/>
      </c>
      <c r="CZ117" s="8" t="str">
        <f ca="1">IF($CL117&gt;CZ$98,"",VLOOKUP($CL117,CZ$46:$DD$96,CZ$100,FALSE))</f>
        <v/>
      </c>
      <c r="DA117" s="8" t="str">
        <f ca="1">IF($CL117&gt;DA$98,"",VLOOKUP($CL117,DA$46:$DD$96,DA$100,FALSE))</f>
        <v/>
      </c>
      <c r="DB117" s="8" t="str">
        <f ca="1">IF($CL117&gt;DB$98,"",VLOOKUP($CL117,DB$46:$DD$96,DB$100,FALSE))</f>
        <v/>
      </c>
      <c r="DH117" s="13" t="s">
        <v>93</v>
      </c>
      <c r="DI117" s="15">
        <f t="shared" si="44"/>
        <v>3</v>
      </c>
      <c r="DK117" s="15">
        <f t="shared" si="42"/>
        <v>100</v>
      </c>
      <c r="DL117" s="15">
        <f t="shared" si="43"/>
        <v>78</v>
      </c>
      <c r="DM117" s="13" t="s">
        <v>73</v>
      </c>
      <c r="DN117" s="13">
        <v>2</v>
      </c>
      <c r="DO117" s="13">
        <v>7</v>
      </c>
      <c r="DP117" s="13">
        <v>3</v>
      </c>
      <c r="DQ117" s="13">
        <v>3</v>
      </c>
      <c r="DR117" s="13">
        <v>7</v>
      </c>
      <c r="DS117" s="13" t="s">
        <v>179</v>
      </c>
      <c r="DT117" s="14">
        <v>90000</v>
      </c>
      <c r="DU117" s="16" t="s">
        <v>478</v>
      </c>
      <c r="DV117" s="13" t="s">
        <v>494</v>
      </c>
      <c r="DW117" s="16"/>
      <c r="EB117" s="30">
        <f t="shared" si="45"/>
        <v>0</v>
      </c>
      <c r="ED117" s="30">
        <f t="array" ref="ED117">SUM($ES$39:$FR$39*ES117:FR117)</f>
        <v>0</v>
      </c>
      <c r="EE117" s="24">
        <f>IF(EB117=0,0,MAX($EE$41:EE116)+1)</f>
        <v>0</v>
      </c>
      <c r="EF117" s="24">
        <f t="shared" si="46"/>
        <v>77</v>
      </c>
      <c r="EG117" s="27" t="s">
        <v>434</v>
      </c>
      <c r="EH117" s="27">
        <v>1</v>
      </c>
      <c r="EI117" s="27">
        <v>4</v>
      </c>
      <c r="EJ117" s="27">
        <v>3</v>
      </c>
      <c r="EK117" s="27">
        <v>2</v>
      </c>
      <c r="EL117" s="27">
        <v>8</v>
      </c>
      <c r="EM117" s="27" t="s">
        <v>435</v>
      </c>
      <c r="EN117" s="28">
        <v>110000</v>
      </c>
      <c r="EQ117" s="30">
        <v>1</v>
      </c>
      <c r="ES117" s="30"/>
      <c r="ET117" s="30"/>
      <c r="EU117" s="30"/>
      <c r="EV117" s="30"/>
      <c r="EW117" s="30"/>
      <c r="EX117" s="30"/>
      <c r="EY117" s="30"/>
      <c r="EZ117" s="30"/>
      <c r="FA117" s="30"/>
      <c r="FB117" s="30"/>
      <c r="FC117" s="30"/>
      <c r="FD117" s="30"/>
      <c r="FE117" s="30"/>
      <c r="FF117" s="30"/>
      <c r="FG117" s="30"/>
      <c r="FH117" s="27">
        <v>1</v>
      </c>
      <c r="FI117" s="30"/>
      <c r="FJ117" s="30"/>
      <c r="FK117" s="30"/>
      <c r="FL117" s="30"/>
      <c r="FM117" s="30"/>
      <c r="FN117" s="30"/>
      <c r="FO117" s="27">
        <v>1</v>
      </c>
      <c r="FP117" s="30"/>
      <c r="FQ117" s="30"/>
    </row>
    <row r="118" spans="67:174" ht="15" hidden="1" customHeight="1">
      <c r="BO118" s="8">
        <f t="shared" si="40"/>
        <v>17</v>
      </c>
      <c r="BP118" s="8" t="str">
        <f ca="1">IF($BO118&gt;BP$98,"",VLOOKUP($BO118,BP$46:$CG$96,BP$100,FALSE))</f>
        <v/>
      </c>
      <c r="BQ118" s="8" t="str">
        <f ca="1">IF($BO118&gt;BQ$98,"",VLOOKUP($BO118,BQ$46:$CG$96,BQ$100,FALSE))</f>
        <v/>
      </c>
      <c r="BR118" s="8" t="str">
        <f ca="1">IF($BO118&gt;BR$98,"",VLOOKUP($BO118,BR$46:$CG$96,BR$100,FALSE))</f>
        <v/>
      </c>
      <c r="BS118" s="8" t="str">
        <f ca="1">IF($BO118&gt;BS$98,"",VLOOKUP($BO118,BS$46:$CG$96,BS$100,FALSE))</f>
        <v/>
      </c>
      <c r="BT118" s="8" t="str">
        <f ca="1">IF($BO118&gt;BT$98,"",VLOOKUP($BO118,BT$46:$CG$96,BT$100,FALSE))</f>
        <v/>
      </c>
      <c r="BU118" s="8" t="str">
        <f ca="1">IF($BO118&gt;BU$98,"",VLOOKUP($BO118,BU$46:$CG$96,BU$100,FALSE))</f>
        <v/>
      </c>
      <c r="BV118" s="8" t="str">
        <f ca="1">IF($BO118&gt;BV$98,"",VLOOKUP($BO118,BV$46:$CG$96,BV$100,FALSE))</f>
        <v/>
      </c>
      <c r="BW118" s="8" t="str">
        <f ca="1">IF($BO118&gt;BW$98,"",VLOOKUP($BO118,BW$46:$CG$96,BW$100,FALSE))</f>
        <v/>
      </c>
      <c r="BX118" s="8" t="str">
        <f ca="1">IF($BO118&gt;BX$98,"",VLOOKUP($BO118,BX$46:$CG$96,BX$100,FALSE))</f>
        <v/>
      </c>
      <c r="BY118" s="8" t="str">
        <f ca="1">IF($BO118&gt;BY$98,"",VLOOKUP($BO118,BY$46:$CG$96,BY$100,FALSE))</f>
        <v/>
      </c>
      <c r="BZ118" s="8" t="str">
        <f ca="1">IF($BO118&gt;BZ$98,"",VLOOKUP($BO118,BZ$46:$CG$96,BZ$100,FALSE))</f>
        <v/>
      </c>
      <c r="CA118" s="8" t="str">
        <f ca="1">IF($BO118&gt;CA$98,"",VLOOKUP($BO118,CA$46:$CG$96,CA$100,FALSE))</f>
        <v/>
      </c>
      <c r="CB118" s="8" t="str">
        <f ca="1">IF($BO118&gt;CB$98,"",VLOOKUP($BO118,CB$46:$CG$96,CB$100,FALSE))</f>
        <v/>
      </c>
      <c r="CC118" s="8" t="str">
        <f ca="1">IF($BO118&gt;CC$98,"",VLOOKUP($BO118,CC$46:$CG$96,CC$100,FALSE))</f>
        <v/>
      </c>
      <c r="CD118" s="8" t="str">
        <f ca="1">IF($BO118&gt;CD$98,"",VLOOKUP($BO118,CD$46:$CG$96,CD$100,FALSE))</f>
        <v/>
      </c>
      <c r="CE118" s="8" t="str">
        <f ca="1">IF($BO118&gt;CE$98,"",VLOOKUP($BO118,CE$46:$CG$96,CE$100,FALSE))</f>
        <v/>
      </c>
      <c r="CL118" s="8">
        <f t="shared" si="41"/>
        <v>17</v>
      </c>
      <c r="CM118" s="8" t="str">
        <f ca="1">IF($CL118&gt;CM$98,"",VLOOKUP($CL118,CM$46:$DD$96,CM$100,FALSE))</f>
        <v/>
      </c>
      <c r="CN118" s="8" t="str">
        <f ca="1">IF($CL118&gt;CN$98,"",VLOOKUP($CL118,CN$46:$DD$96,CN$100,FALSE))</f>
        <v/>
      </c>
      <c r="CO118" s="8" t="str">
        <f ca="1">IF($CL118&gt;CO$98,"",VLOOKUP($CL118,CO$46:$DD$96,CO$100,FALSE))</f>
        <v/>
      </c>
      <c r="CP118" s="8" t="str">
        <f ca="1">IF($CL118&gt;CP$98,"",VLOOKUP($CL118,CP$46:$DD$96,CP$100,FALSE))</f>
        <v/>
      </c>
      <c r="CQ118" s="8" t="str">
        <f ca="1">IF($CL118&gt;CQ$98,"",VLOOKUP($CL118,CQ$46:$DD$96,CQ$100,FALSE))</f>
        <v/>
      </c>
      <c r="CR118" s="8" t="str">
        <f ca="1">IF($CL118&gt;CR$98,"",VLOOKUP($CL118,CR$46:$DD$96,CR$100,FALSE))</f>
        <v/>
      </c>
      <c r="CS118" s="8" t="str">
        <f ca="1">IF($CL118&gt;CS$98,"",VLOOKUP($CL118,CS$46:$DD$96,CS$100,FALSE))</f>
        <v/>
      </c>
      <c r="CT118" s="8" t="str">
        <f ca="1">IF($CL118&gt;CT$98,"",VLOOKUP($CL118,CT$46:$DD$96,CT$100,FALSE))</f>
        <v/>
      </c>
      <c r="CU118" s="8" t="str">
        <f ca="1">IF($CL118&gt;CU$98,"",VLOOKUP($CL118,CU$46:$DD$96,CU$100,FALSE))</f>
        <v/>
      </c>
      <c r="CV118" s="8" t="str">
        <f ca="1">IF($CL118&gt;CV$98,"",VLOOKUP($CL118,CV$46:$DD$96,CV$100,FALSE))</f>
        <v/>
      </c>
      <c r="CW118" s="8" t="str">
        <f ca="1">IF($CL118&gt;CW$98,"",VLOOKUP($CL118,CW$46:$DD$96,CW$100,FALSE))</f>
        <v/>
      </c>
      <c r="CX118" s="8" t="str">
        <f ca="1">IF($CL118&gt;CX$98,"",VLOOKUP($CL118,CX$46:$DD$96,CX$100,FALSE))</f>
        <v/>
      </c>
      <c r="CY118" s="8" t="str">
        <f ca="1">IF($CL118&gt;CY$98,"",VLOOKUP($CL118,CY$46:$DD$96,CY$100,FALSE))</f>
        <v/>
      </c>
      <c r="CZ118" s="8" t="str">
        <f ca="1">IF($CL118&gt;CZ$98,"",VLOOKUP($CL118,CZ$46:$DD$96,CZ$100,FALSE))</f>
        <v/>
      </c>
      <c r="DA118" s="8" t="str">
        <f ca="1">IF($CL118&gt;DA$98,"",VLOOKUP($CL118,DA$46:$DD$96,DA$100,FALSE))</f>
        <v/>
      </c>
      <c r="DB118" s="8" t="str">
        <f ca="1">IF($CL118&gt;DB$98,"",VLOOKUP($CL118,DB$46:$DD$96,DB$100,FALSE))</f>
        <v/>
      </c>
      <c r="DH118" s="13" t="s">
        <v>93</v>
      </c>
      <c r="DI118" s="15">
        <f t="shared" si="44"/>
        <v>4</v>
      </c>
      <c r="DK118" s="15">
        <f t="shared" si="42"/>
        <v>100</v>
      </c>
      <c r="DL118" s="15">
        <f t="shared" si="43"/>
        <v>79</v>
      </c>
      <c r="DM118" s="13" t="s">
        <v>180</v>
      </c>
      <c r="DN118" s="13">
        <v>2</v>
      </c>
      <c r="DO118" s="13">
        <v>6</v>
      </c>
      <c r="DP118" s="13">
        <v>3</v>
      </c>
      <c r="DQ118" s="13">
        <v>3</v>
      </c>
      <c r="DR118" s="13">
        <v>7</v>
      </c>
      <c r="DS118" s="15" t="s">
        <v>181</v>
      </c>
      <c r="DT118" s="14">
        <v>90000</v>
      </c>
      <c r="DU118" s="16" t="s">
        <v>479</v>
      </c>
      <c r="DV118" s="13" t="s">
        <v>495</v>
      </c>
      <c r="DW118" s="16"/>
      <c r="EB118" s="30">
        <f t="shared" si="45"/>
        <v>0</v>
      </c>
      <c r="ED118" s="30">
        <f t="array" ref="ED118">SUM($ES$39:$FR$39*ES118:FR118)</f>
        <v>0</v>
      </c>
      <c r="EE118" s="24">
        <f>IF(EB118=0,0,MAX($EE$41:EE117)+1)</f>
        <v>0</v>
      </c>
      <c r="EF118" s="24">
        <f t="shared" si="46"/>
        <v>78</v>
      </c>
      <c r="EG118" s="30" t="s">
        <v>550</v>
      </c>
      <c r="EH118" s="24">
        <v>1</v>
      </c>
      <c r="EI118" s="30">
        <v>4</v>
      </c>
      <c r="EJ118" s="30">
        <v>6</v>
      </c>
      <c r="EK118" s="30">
        <v>1</v>
      </c>
      <c r="EL118" s="30">
        <v>9</v>
      </c>
      <c r="EM118" s="30" t="s">
        <v>355</v>
      </c>
      <c r="EN118" s="25">
        <v>270000</v>
      </c>
      <c r="EQ118" s="30">
        <v>1</v>
      </c>
      <c r="ES118" s="30"/>
      <c r="ET118" s="30"/>
      <c r="EU118" s="30"/>
      <c r="EV118" s="30"/>
      <c r="EW118" s="30"/>
      <c r="EX118" s="30"/>
      <c r="EY118" s="30"/>
      <c r="EZ118" s="30"/>
      <c r="FA118" s="30">
        <v>1</v>
      </c>
      <c r="FB118" s="30"/>
      <c r="FC118" s="30"/>
      <c r="FD118" s="30"/>
      <c r="FE118" s="30"/>
      <c r="FF118" s="30"/>
      <c r="FG118" s="30"/>
      <c r="FH118" s="30"/>
      <c r="FI118" s="30"/>
      <c r="FJ118" s="30"/>
      <c r="FK118" s="30"/>
      <c r="FL118" s="30">
        <v>1</v>
      </c>
      <c r="FM118" s="30"/>
      <c r="FN118" s="30"/>
      <c r="FO118" s="30"/>
      <c r="FP118" s="30"/>
      <c r="FQ118" s="30"/>
    </row>
    <row r="119" spans="67:174" ht="15" hidden="1" customHeight="1">
      <c r="BO119" s="8">
        <f t="shared" si="40"/>
        <v>18</v>
      </c>
      <c r="BP119" s="8" t="str">
        <f ca="1">IF($BO119&gt;BP$98,"",VLOOKUP($BO119,BP$46:$CG$96,BP$100,FALSE))</f>
        <v/>
      </c>
      <c r="BQ119" s="8" t="str">
        <f ca="1">IF($BO119&gt;BQ$98,"",VLOOKUP($BO119,BQ$46:$CG$96,BQ$100,FALSE))</f>
        <v/>
      </c>
      <c r="BR119" s="8" t="str">
        <f ca="1">IF($BO119&gt;BR$98,"",VLOOKUP($BO119,BR$46:$CG$96,BR$100,FALSE))</f>
        <v/>
      </c>
      <c r="BS119" s="8" t="str">
        <f ca="1">IF($BO119&gt;BS$98,"",VLOOKUP($BO119,BS$46:$CG$96,BS$100,FALSE))</f>
        <v/>
      </c>
      <c r="BT119" s="8" t="str">
        <f ca="1">IF($BO119&gt;BT$98,"",VLOOKUP($BO119,BT$46:$CG$96,BT$100,FALSE))</f>
        <v/>
      </c>
      <c r="BU119" s="8" t="str">
        <f ca="1">IF($BO119&gt;BU$98,"",VLOOKUP($BO119,BU$46:$CG$96,BU$100,FALSE))</f>
        <v/>
      </c>
      <c r="BV119" s="8" t="str">
        <f ca="1">IF($BO119&gt;BV$98,"",VLOOKUP($BO119,BV$46:$CG$96,BV$100,FALSE))</f>
        <v/>
      </c>
      <c r="BW119" s="8" t="str">
        <f ca="1">IF($BO119&gt;BW$98,"",VLOOKUP($BO119,BW$46:$CG$96,BW$100,FALSE))</f>
        <v/>
      </c>
      <c r="BX119" s="8" t="str">
        <f ca="1">IF($BO119&gt;BX$98,"",VLOOKUP($BO119,BX$46:$CG$96,BX$100,FALSE))</f>
        <v/>
      </c>
      <c r="BY119" s="8" t="str">
        <f ca="1">IF($BO119&gt;BY$98,"",VLOOKUP($BO119,BY$46:$CG$96,BY$100,FALSE))</f>
        <v/>
      </c>
      <c r="BZ119" s="8" t="str">
        <f ca="1">IF($BO119&gt;BZ$98,"",VLOOKUP($BO119,BZ$46:$CG$96,BZ$100,FALSE))</f>
        <v/>
      </c>
      <c r="CA119" s="8" t="str">
        <f ca="1">IF($BO119&gt;CA$98,"",VLOOKUP($BO119,CA$46:$CG$96,CA$100,FALSE))</f>
        <v/>
      </c>
      <c r="CB119" s="8" t="str">
        <f ca="1">IF($BO119&gt;CB$98,"",VLOOKUP($BO119,CB$46:$CG$96,CB$100,FALSE))</f>
        <v/>
      </c>
      <c r="CC119" s="8" t="str">
        <f ca="1">IF($BO119&gt;CC$98,"",VLOOKUP($BO119,CC$46:$CG$96,CC$100,FALSE))</f>
        <v/>
      </c>
      <c r="CD119" s="8" t="str">
        <f ca="1">IF($BO119&gt;CD$98,"",VLOOKUP($BO119,CD$46:$CG$96,CD$100,FALSE))</f>
        <v/>
      </c>
      <c r="CE119" s="8" t="str">
        <f ca="1">IF($BO119&gt;CE$98,"",VLOOKUP($BO119,CE$46:$CG$96,CE$100,FALSE))</f>
        <v/>
      </c>
      <c r="CL119" s="8">
        <f t="shared" si="41"/>
        <v>18</v>
      </c>
      <c r="CM119" s="8" t="str">
        <f ca="1">IF($CL119&gt;CM$98,"",VLOOKUP($CL119,CM$46:$DD$96,CM$100,FALSE))</f>
        <v/>
      </c>
      <c r="CN119" s="8" t="str">
        <f ca="1">IF($CL119&gt;CN$98,"",VLOOKUP($CL119,CN$46:$DD$96,CN$100,FALSE))</f>
        <v/>
      </c>
      <c r="CO119" s="8" t="str">
        <f ca="1">IF($CL119&gt;CO$98,"",VLOOKUP($CL119,CO$46:$DD$96,CO$100,FALSE))</f>
        <v/>
      </c>
      <c r="CP119" s="8" t="str">
        <f ca="1">IF($CL119&gt;CP$98,"",VLOOKUP($CL119,CP$46:$DD$96,CP$100,FALSE))</f>
        <v/>
      </c>
      <c r="CQ119" s="8" t="str">
        <f ca="1">IF($CL119&gt;CQ$98,"",VLOOKUP($CL119,CQ$46:$DD$96,CQ$100,FALSE))</f>
        <v/>
      </c>
      <c r="CR119" s="8" t="str">
        <f ca="1">IF($CL119&gt;CR$98,"",VLOOKUP($CL119,CR$46:$DD$96,CR$100,FALSE))</f>
        <v/>
      </c>
      <c r="CS119" s="8" t="str">
        <f ca="1">IF($CL119&gt;CS$98,"",VLOOKUP($CL119,CS$46:$DD$96,CS$100,FALSE))</f>
        <v/>
      </c>
      <c r="CT119" s="8" t="str">
        <f ca="1">IF($CL119&gt;CT$98,"",VLOOKUP($CL119,CT$46:$DD$96,CT$100,FALSE))</f>
        <v/>
      </c>
      <c r="CU119" s="8" t="str">
        <f ca="1">IF($CL119&gt;CU$98,"",VLOOKUP($CL119,CU$46:$DD$96,CU$100,FALSE))</f>
        <v/>
      </c>
      <c r="CV119" s="8" t="str">
        <f ca="1">IF($CL119&gt;CV$98,"",VLOOKUP($CL119,CV$46:$DD$96,CV$100,FALSE))</f>
        <v/>
      </c>
      <c r="CW119" s="8" t="str">
        <f ca="1">IF($CL119&gt;CW$98,"",VLOOKUP($CL119,CW$46:$DD$96,CW$100,FALSE))</f>
        <v/>
      </c>
      <c r="CX119" s="8" t="str">
        <f ca="1">IF($CL119&gt;CX$98,"",VLOOKUP($CL119,CX$46:$DD$96,CX$100,FALSE))</f>
        <v/>
      </c>
      <c r="CY119" s="8" t="str">
        <f ca="1">IF($CL119&gt;CY$98,"",VLOOKUP($CL119,CY$46:$DD$96,CY$100,FALSE))</f>
        <v/>
      </c>
      <c r="CZ119" s="8" t="str">
        <f ca="1">IF($CL119&gt;CZ$98,"",VLOOKUP($CL119,CZ$46:$DD$96,CZ$100,FALSE))</f>
        <v/>
      </c>
      <c r="DA119" s="8" t="str">
        <f ca="1">IF($CL119&gt;DA$98,"",VLOOKUP($CL119,DA$46:$DD$96,DA$100,FALSE))</f>
        <v/>
      </c>
      <c r="DB119" s="8" t="str">
        <f ca="1">IF($CL119&gt;DB$98,"",VLOOKUP($CL119,DB$46:$DD$96,DB$100,FALSE))</f>
        <v/>
      </c>
      <c r="DH119" s="13" t="s">
        <v>93</v>
      </c>
      <c r="DI119" s="15">
        <f t="shared" si="44"/>
        <v>5</v>
      </c>
      <c r="DK119" s="15">
        <f t="shared" si="42"/>
        <v>100</v>
      </c>
      <c r="DL119" s="15">
        <f t="shared" si="43"/>
        <v>80</v>
      </c>
      <c r="DM119" s="13" t="s">
        <v>182</v>
      </c>
      <c r="DN119" s="13">
        <v>2</v>
      </c>
      <c r="DO119" s="13">
        <v>6</v>
      </c>
      <c r="DP119" s="13">
        <v>4</v>
      </c>
      <c r="DQ119" s="13">
        <v>2</v>
      </c>
      <c r="DR119" s="13">
        <v>8</v>
      </c>
      <c r="DS119" s="15" t="s">
        <v>151</v>
      </c>
      <c r="DT119" s="14">
        <v>110000</v>
      </c>
      <c r="DU119" s="16" t="s">
        <v>479</v>
      </c>
      <c r="DV119" s="13" t="s">
        <v>495</v>
      </c>
      <c r="DW119" s="16"/>
      <c r="EB119" s="30">
        <f t="shared" si="45"/>
        <v>0</v>
      </c>
      <c r="ED119" s="30">
        <f t="array" ref="ED119">SUM($ES$39:$FR$39*ES119:FR119)</f>
        <v>0</v>
      </c>
      <c r="EE119" s="24">
        <f>IF(EB119=0,0,MAX($EE$41:EE118)+1)</f>
        <v>0</v>
      </c>
      <c r="EF119" s="24">
        <f t="shared" si="46"/>
        <v>79</v>
      </c>
      <c r="EG119" s="30" t="s">
        <v>457</v>
      </c>
      <c r="EH119" s="27">
        <v>1</v>
      </c>
      <c r="EI119" s="27">
        <v>4</v>
      </c>
      <c r="EJ119" s="27">
        <v>3</v>
      </c>
      <c r="EK119" s="27">
        <v>2</v>
      </c>
      <c r="EL119" s="27">
        <v>8</v>
      </c>
      <c r="EM119" s="27" t="s">
        <v>458</v>
      </c>
      <c r="EN119" s="31">
        <v>110000</v>
      </c>
      <c r="EQ119" s="30">
        <v>1</v>
      </c>
      <c r="ES119" s="30"/>
      <c r="ET119" s="30"/>
      <c r="FB119" s="30"/>
      <c r="FD119" s="30"/>
      <c r="FH119" s="32">
        <v>1</v>
      </c>
      <c r="FI119" s="30"/>
      <c r="FO119" s="32">
        <v>1</v>
      </c>
      <c r="FR119" s="32">
        <v>1</v>
      </c>
    </row>
    <row r="120" spans="67:174" ht="15" hidden="1" customHeight="1">
      <c r="BO120" s="8">
        <f t="shared" si="40"/>
        <v>19</v>
      </c>
      <c r="BP120" s="8" t="str">
        <f ca="1">IF($BO120&gt;BP$98,"",VLOOKUP($BO120,BP$46:$CG$96,BP$100,FALSE))</f>
        <v/>
      </c>
      <c r="BQ120" s="8" t="str">
        <f ca="1">IF($BO120&gt;BQ$98,"",VLOOKUP($BO120,BQ$46:$CG$96,BQ$100,FALSE))</f>
        <v/>
      </c>
      <c r="BR120" s="8" t="str">
        <f ca="1">IF($BO120&gt;BR$98,"",VLOOKUP($BO120,BR$46:$CG$96,BR$100,FALSE))</f>
        <v/>
      </c>
      <c r="BS120" s="8" t="str">
        <f ca="1">IF($BO120&gt;BS$98,"",VLOOKUP($BO120,BS$46:$CG$96,BS$100,FALSE))</f>
        <v/>
      </c>
      <c r="BT120" s="8" t="str">
        <f ca="1">IF($BO120&gt;BT$98,"",VLOOKUP($BO120,BT$46:$CG$96,BT$100,FALSE))</f>
        <v/>
      </c>
      <c r="BU120" s="8" t="str">
        <f ca="1">IF($BO120&gt;BU$98,"",VLOOKUP($BO120,BU$46:$CG$96,BU$100,FALSE))</f>
        <v/>
      </c>
      <c r="BV120" s="8" t="str">
        <f ca="1">IF($BO120&gt;BV$98,"",VLOOKUP($BO120,BV$46:$CG$96,BV$100,FALSE))</f>
        <v/>
      </c>
      <c r="BW120" s="8" t="str">
        <f ca="1">IF($BO120&gt;BW$98,"",VLOOKUP($BO120,BW$46:$CG$96,BW$100,FALSE))</f>
        <v/>
      </c>
      <c r="BX120" s="8" t="str">
        <f ca="1">IF($BO120&gt;BX$98,"",VLOOKUP($BO120,BX$46:$CG$96,BX$100,FALSE))</f>
        <v/>
      </c>
      <c r="BY120" s="8" t="str">
        <f ca="1">IF($BO120&gt;BY$98,"",VLOOKUP($BO120,BY$46:$CG$96,BY$100,FALSE))</f>
        <v/>
      </c>
      <c r="BZ120" s="8" t="str">
        <f ca="1">IF($BO120&gt;BZ$98,"",VLOOKUP($BO120,BZ$46:$CG$96,BZ$100,FALSE))</f>
        <v/>
      </c>
      <c r="CA120" s="8" t="str">
        <f ca="1">IF($BO120&gt;CA$98,"",VLOOKUP($BO120,CA$46:$CG$96,CA$100,FALSE))</f>
        <v/>
      </c>
      <c r="CB120" s="8" t="str">
        <f ca="1">IF($BO120&gt;CB$98,"",VLOOKUP($BO120,CB$46:$CG$96,CB$100,FALSE))</f>
        <v/>
      </c>
      <c r="CC120" s="8" t="str">
        <f ca="1">IF($BO120&gt;CC$98,"",VLOOKUP($BO120,CC$46:$CG$96,CC$100,FALSE))</f>
        <v/>
      </c>
      <c r="CD120" s="8" t="str">
        <f ca="1">IF($BO120&gt;CD$98,"",VLOOKUP($BO120,CD$46:$CG$96,CD$100,FALSE))</f>
        <v/>
      </c>
      <c r="CE120" s="8" t="str">
        <f ca="1">IF($BO120&gt;CE$98,"",VLOOKUP($BO120,CE$46:$CG$96,CE$100,FALSE))</f>
        <v/>
      </c>
      <c r="CL120" s="8">
        <f t="shared" si="41"/>
        <v>19</v>
      </c>
      <c r="CM120" s="8" t="str">
        <f ca="1">IF($CL120&gt;CM$98,"",VLOOKUP($CL120,CM$46:$DD$96,CM$100,FALSE))</f>
        <v/>
      </c>
      <c r="CN120" s="8" t="str">
        <f ca="1">IF($CL120&gt;CN$98,"",VLOOKUP($CL120,CN$46:$DD$96,CN$100,FALSE))</f>
        <v/>
      </c>
      <c r="CO120" s="8" t="str">
        <f ca="1">IF($CL120&gt;CO$98,"",VLOOKUP($CL120,CO$46:$DD$96,CO$100,FALSE))</f>
        <v/>
      </c>
      <c r="CP120" s="8" t="str">
        <f ca="1">IF($CL120&gt;CP$98,"",VLOOKUP($CL120,CP$46:$DD$96,CP$100,FALSE))</f>
        <v/>
      </c>
      <c r="CQ120" s="8" t="str">
        <f ca="1">IF($CL120&gt;CQ$98,"",VLOOKUP($CL120,CQ$46:$DD$96,CQ$100,FALSE))</f>
        <v/>
      </c>
      <c r="CR120" s="8" t="str">
        <f ca="1">IF($CL120&gt;CR$98,"",VLOOKUP($CL120,CR$46:$DD$96,CR$100,FALSE))</f>
        <v/>
      </c>
      <c r="CS120" s="8" t="str">
        <f ca="1">IF($CL120&gt;CS$98,"",VLOOKUP($CL120,CS$46:$DD$96,CS$100,FALSE))</f>
        <v/>
      </c>
      <c r="CT120" s="8" t="str">
        <f ca="1">IF($CL120&gt;CT$98,"",VLOOKUP($CL120,CT$46:$DD$96,CT$100,FALSE))</f>
        <v/>
      </c>
      <c r="CU120" s="8" t="str">
        <f ca="1">IF($CL120&gt;CU$98,"",VLOOKUP($CL120,CU$46:$DD$96,CU$100,FALSE))</f>
        <v/>
      </c>
      <c r="CV120" s="8" t="str">
        <f ca="1">IF($CL120&gt;CV$98,"",VLOOKUP($CL120,CV$46:$DD$96,CV$100,FALSE))</f>
        <v/>
      </c>
      <c r="CW120" s="8" t="str">
        <f ca="1">IF($CL120&gt;CW$98,"",VLOOKUP($CL120,CW$46:$DD$96,CW$100,FALSE))</f>
        <v/>
      </c>
      <c r="CX120" s="8" t="str">
        <f ca="1">IF($CL120&gt;CX$98,"",VLOOKUP($CL120,CX$46:$DD$96,CX$100,FALSE))</f>
        <v/>
      </c>
      <c r="CY120" s="8" t="str">
        <f ca="1">IF($CL120&gt;CY$98,"",VLOOKUP($CL120,CY$46:$DD$96,CY$100,FALSE))</f>
        <v/>
      </c>
      <c r="CZ120" s="8" t="str">
        <f ca="1">IF($CL120&gt;CZ$98,"",VLOOKUP($CL120,CZ$46:$DD$96,CZ$100,FALSE))</f>
        <v/>
      </c>
      <c r="DA120" s="8" t="str">
        <f ca="1">IF($CL120&gt;DA$98,"",VLOOKUP($CL120,DA$46:$DD$96,DA$100,FALSE))</f>
        <v/>
      </c>
      <c r="DB120" s="8" t="str">
        <f ca="1">IF($CL120&gt;DB$98,"",VLOOKUP($CL120,DB$46:$DD$96,DB$100,FALSE))</f>
        <v/>
      </c>
      <c r="DH120" s="13" t="s">
        <v>93</v>
      </c>
      <c r="DI120" s="15">
        <f t="shared" si="44"/>
        <v>6</v>
      </c>
      <c r="DK120" s="15">
        <f t="shared" si="42"/>
        <v>100</v>
      </c>
      <c r="DL120" s="15">
        <f t="shared" si="43"/>
        <v>81</v>
      </c>
      <c r="DM120" s="13" t="s">
        <v>183</v>
      </c>
      <c r="DN120" s="13">
        <v>1</v>
      </c>
      <c r="DO120" s="13">
        <v>5</v>
      </c>
      <c r="DP120" s="13">
        <v>5</v>
      </c>
      <c r="DQ120" s="13">
        <v>1</v>
      </c>
      <c r="DR120" s="13">
        <v>8</v>
      </c>
      <c r="DS120" s="15" t="s">
        <v>184</v>
      </c>
      <c r="DT120" s="14">
        <v>140000</v>
      </c>
      <c r="DU120" s="16" t="s">
        <v>483</v>
      </c>
      <c r="DV120" s="13" t="s">
        <v>496</v>
      </c>
      <c r="DW120" s="16"/>
      <c r="EB120" s="30">
        <f t="shared" si="45"/>
        <v>0</v>
      </c>
      <c r="ED120" s="30">
        <f t="array" ref="ED120">SUM($ES$39:$FR$39*ES120:FR120)</f>
        <v>0</v>
      </c>
      <c r="EE120" s="24">
        <f>IF(EB120=0,0,MAX($EE$41:EE119)+1)</f>
        <v>0</v>
      </c>
      <c r="EF120" s="24">
        <f t="shared" si="46"/>
        <v>80</v>
      </c>
      <c r="EG120" s="30" t="s">
        <v>356</v>
      </c>
      <c r="EH120" s="24">
        <v>1</v>
      </c>
      <c r="EI120" s="30">
        <v>8</v>
      </c>
      <c r="EJ120" s="30">
        <v>3</v>
      </c>
      <c r="EK120" s="30">
        <v>5</v>
      </c>
      <c r="EL120" s="30">
        <v>7</v>
      </c>
      <c r="EM120" s="30" t="s">
        <v>357</v>
      </c>
      <c r="EN120" s="25">
        <v>250000</v>
      </c>
      <c r="EQ120" s="30">
        <v>1</v>
      </c>
      <c r="ES120" s="24">
        <v>1</v>
      </c>
      <c r="EX120" s="24">
        <v>1</v>
      </c>
      <c r="FM120" s="30"/>
    </row>
    <row r="121" spans="67:174" ht="15" hidden="1" customHeight="1">
      <c r="BO121" s="8">
        <f t="shared" si="40"/>
        <v>20</v>
      </c>
      <c r="BP121" s="8" t="str">
        <f ca="1">IF($BO121&gt;BP$98,"",VLOOKUP($BO121,BP$46:$CG$96,BP$100,FALSE))</f>
        <v/>
      </c>
      <c r="BQ121" s="8" t="str">
        <f ca="1">IF($BO121&gt;BQ$98,"",VLOOKUP($BO121,BQ$46:$CG$96,BQ$100,FALSE))</f>
        <v/>
      </c>
      <c r="BR121" s="8" t="str">
        <f ca="1">IF($BO121&gt;BR$98,"",VLOOKUP($BO121,BR$46:$CG$96,BR$100,FALSE))</f>
        <v/>
      </c>
      <c r="BS121" s="8" t="str">
        <f ca="1">IF($BO121&gt;BS$98,"",VLOOKUP($BO121,BS$46:$CG$96,BS$100,FALSE))</f>
        <v/>
      </c>
      <c r="BT121" s="8" t="str">
        <f ca="1">IF($BO121&gt;BT$98,"",VLOOKUP($BO121,BT$46:$CG$96,BT$100,FALSE))</f>
        <v/>
      </c>
      <c r="BU121" s="8" t="str">
        <f ca="1">IF($BO121&gt;BU$98,"",VLOOKUP($BO121,BU$46:$CG$96,BU$100,FALSE))</f>
        <v/>
      </c>
      <c r="BV121" s="8" t="str">
        <f ca="1">IF($BO121&gt;BV$98,"",VLOOKUP($BO121,BV$46:$CG$96,BV$100,FALSE))</f>
        <v/>
      </c>
      <c r="BW121" s="8" t="str">
        <f ca="1">IF($BO121&gt;BW$98,"",VLOOKUP($BO121,BW$46:$CG$96,BW$100,FALSE))</f>
        <v/>
      </c>
      <c r="BX121" s="8" t="str">
        <f ca="1">IF($BO121&gt;BX$98,"",VLOOKUP($BO121,BX$46:$CG$96,BX$100,FALSE))</f>
        <v/>
      </c>
      <c r="BY121" s="8" t="str">
        <f ca="1">IF($BO121&gt;BY$98,"",VLOOKUP($BO121,BY$46:$CG$96,BY$100,FALSE))</f>
        <v/>
      </c>
      <c r="BZ121" s="8" t="str">
        <f ca="1">IF($BO121&gt;BZ$98,"",VLOOKUP($BO121,BZ$46:$CG$96,BZ$100,FALSE))</f>
        <v/>
      </c>
      <c r="CA121" s="8" t="str">
        <f ca="1">IF($BO121&gt;CA$98,"",VLOOKUP($BO121,CA$46:$CG$96,CA$100,FALSE))</f>
        <v/>
      </c>
      <c r="CB121" s="8" t="str">
        <f ca="1">IF($BO121&gt;CB$98,"",VLOOKUP($BO121,CB$46:$CG$96,CB$100,FALSE))</f>
        <v/>
      </c>
      <c r="CC121" s="8" t="str">
        <f ca="1">IF($BO121&gt;CC$98,"",VLOOKUP($BO121,CC$46:$CG$96,CC$100,FALSE))</f>
        <v/>
      </c>
      <c r="CD121" s="8" t="str">
        <f ca="1">IF($BO121&gt;CD$98,"",VLOOKUP($BO121,CD$46:$CG$96,CD$100,FALSE))</f>
        <v/>
      </c>
      <c r="CE121" s="8" t="str">
        <f ca="1">IF($BO121&gt;CE$98,"",VLOOKUP($BO121,CE$46:$CG$96,CE$100,FALSE))</f>
        <v/>
      </c>
      <c r="CL121" s="8">
        <f t="shared" si="41"/>
        <v>20</v>
      </c>
      <c r="CM121" s="8" t="str">
        <f ca="1">IF($CL121&gt;CM$98,"",VLOOKUP($CL121,CM$46:$DD$96,CM$100,FALSE))</f>
        <v/>
      </c>
      <c r="CN121" s="8" t="str">
        <f ca="1">IF($CL121&gt;CN$98,"",VLOOKUP($CL121,CN$46:$DD$96,CN$100,FALSE))</f>
        <v/>
      </c>
      <c r="CO121" s="8" t="str">
        <f ca="1">IF($CL121&gt;CO$98,"",VLOOKUP($CL121,CO$46:$DD$96,CO$100,FALSE))</f>
        <v/>
      </c>
      <c r="CP121" s="8" t="str">
        <f ca="1">IF($CL121&gt;CP$98,"",VLOOKUP($CL121,CP$46:$DD$96,CP$100,FALSE))</f>
        <v/>
      </c>
      <c r="CQ121" s="8" t="str">
        <f ca="1">IF($CL121&gt;CQ$98,"",VLOOKUP($CL121,CQ$46:$DD$96,CQ$100,FALSE))</f>
        <v/>
      </c>
      <c r="CR121" s="8" t="str">
        <f ca="1">IF($CL121&gt;CR$98,"",VLOOKUP($CL121,CR$46:$DD$96,CR$100,FALSE))</f>
        <v/>
      </c>
      <c r="CS121" s="8" t="str">
        <f ca="1">IF($CL121&gt;CS$98,"",VLOOKUP($CL121,CS$46:$DD$96,CS$100,FALSE))</f>
        <v/>
      </c>
      <c r="CT121" s="8" t="str">
        <f ca="1">IF($CL121&gt;CT$98,"",VLOOKUP($CL121,CT$46:$DD$96,CT$100,FALSE))</f>
        <v/>
      </c>
      <c r="CU121" s="8" t="str">
        <f ca="1">IF($CL121&gt;CU$98,"",VLOOKUP($CL121,CU$46:$DD$96,CU$100,FALSE))</f>
        <v/>
      </c>
      <c r="CV121" s="8" t="str">
        <f ca="1">IF($CL121&gt;CV$98,"",VLOOKUP($CL121,CV$46:$DD$96,CV$100,FALSE))</f>
        <v/>
      </c>
      <c r="CW121" s="8" t="str">
        <f ca="1">IF($CL121&gt;CW$98,"",VLOOKUP($CL121,CW$46:$DD$96,CW$100,FALSE))</f>
        <v/>
      </c>
      <c r="CX121" s="8" t="str">
        <f ca="1">IF($CL121&gt;CX$98,"",VLOOKUP($CL121,CX$46:$DD$96,CX$100,FALSE))</f>
        <v/>
      </c>
      <c r="CY121" s="8" t="str">
        <f ca="1">IF($CL121&gt;CY$98,"",VLOOKUP($CL121,CY$46:$DD$96,CY$100,FALSE))</f>
        <v/>
      </c>
      <c r="CZ121" s="8" t="str">
        <f ca="1">IF($CL121&gt;CZ$98,"",VLOOKUP($CL121,CZ$46:$DD$96,CZ$100,FALSE))</f>
        <v/>
      </c>
      <c r="DA121" s="8" t="str">
        <f ca="1">IF($CL121&gt;DA$98,"",VLOOKUP($CL121,DA$46:$DD$96,DA$100,FALSE))</f>
        <v/>
      </c>
      <c r="DB121" s="8" t="str">
        <f ca="1">IF($CL121&gt;DB$98,"",VLOOKUP($CL121,DB$46:$DD$96,DB$100,FALSE))</f>
        <v/>
      </c>
      <c r="DH121" s="13" t="s">
        <v>94</v>
      </c>
      <c r="DI121" s="15">
        <f t="shared" si="44"/>
        <v>1</v>
      </c>
      <c r="DK121" s="15">
        <f t="shared" si="42"/>
        <v>100</v>
      </c>
      <c r="DL121" s="15">
        <f t="shared" si="43"/>
        <v>82</v>
      </c>
      <c r="DM121" s="13" t="s">
        <v>185</v>
      </c>
      <c r="DN121" s="13">
        <v>16</v>
      </c>
      <c r="DO121" s="13">
        <v>5</v>
      </c>
      <c r="DP121" s="13">
        <v>3</v>
      </c>
      <c r="DQ121" s="13">
        <v>3</v>
      </c>
      <c r="DR121" s="13">
        <v>8</v>
      </c>
      <c r="DS121" s="15" t="s">
        <v>186</v>
      </c>
      <c r="DT121" s="14">
        <v>40000</v>
      </c>
      <c r="DU121" s="16" t="s">
        <v>486</v>
      </c>
      <c r="DV121" s="13" t="s">
        <v>492</v>
      </c>
      <c r="DW121" s="16"/>
      <c r="EB121" s="30">
        <f t="shared" si="45"/>
        <v>0</v>
      </c>
      <c r="ED121" s="30">
        <f t="array" ref="ED121">SUM($ES$39:$FR$39*ES121:FR121)</f>
        <v>0</v>
      </c>
      <c r="EE121" s="24">
        <f>IF(EB121=0,0,MAX($EE$41:EE120)+1)</f>
        <v>0</v>
      </c>
      <c r="EF121" s="24">
        <f t="shared" si="46"/>
        <v>81</v>
      </c>
      <c r="EG121" s="30" t="s">
        <v>459</v>
      </c>
      <c r="EH121" s="27">
        <v>1</v>
      </c>
      <c r="EI121" s="27">
        <v>6</v>
      </c>
      <c r="EJ121" s="27">
        <v>3</v>
      </c>
      <c r="EK121" s="27">
        <v>3</v>
      </c>
      <c r="EL121" s="27">
        <v>7</v>
      </c>
      <c r="EM121" s="27" t="s">
        <v>460</v>
      </c>
      <c r="EN121" s="31">
        <v>170000</v>
      </c>
      <c r="EQ121" s="30">
        <v>1</v>
      </c>
      <c r="FB121" s="32">
        <v>1</v>
      </c>
      <c r="FD121" s="30"/>
      <c r="FH121" s="30"/>
      <c r="FO121" s="30"/>
      <c r="FR121" s="32">
        <v>1</v>
      </c>
    </row>
    <row r="122" spans="67:174" ht="15" hidden="1" customHeight="1">
      <c r="BO122" s="8">
        <f t="shared" si="40"/>
        <v>21</v>
      </c>
      <c r="BP122" s="8" t="str">
        <f ca="1">IF($BO122&gt;BP$98,"",VLOOKUP($BO122,BP$46:$CG$96,BP$100,FALSE))</f>
        <v/>
      </c>
      <c r="BQ122" s="8" t="str">
        <f ca="1">IF($BO122&gt;BQ$98,"",VLOOKUP($BO122,BQ$46:$CG$96,BQ$100,FALSE))</f>
        <v/>
      </c>
      <c r="BR122" s="8" t="str">
        <f ca="1">IF($BO122&gt;BR$98,"",VLOOKUP($BO122,BR$46:$CG$96,BR$100,FALSE))</f>
        <v/>
      </c>
      <c r="BS122" s="8" t="str">
        <f ca="1">IF($BO122&gt;BS$98,"",VLOOKUP($BO122,BS$46:$CG$96,BS$100,FALSE))</f>
        <v/>
      </c>
      <c r="BT122" s="8" t="str">
        <f ca="1">IF($BO122&gt;BT$98,"",VLOOKUP($BO122,BT$46:$CG$96,BT$100,FALSE))</f>
        <v/>
      </c>
      <c r="BU122" s="8" t="str">
        <f ca="1">IF($BO122&gt;BU$98,"",VLOOKUP($BO122,BU$46:$CG$96,BU$100,FALSE))</f>
        <v/>
      </c>
      <c r="BV122" s="8" t="str">
        <f ca="1">IF($BO122&gt;BV$98,"",VLOOKUP($BO122,BV$46:$CG$96,BV$100,FALSE))</f>
        <v/>
      </c>
      <c r="BW122" s="8" t="str">
        <f ca="1">IF($BO122&gt;BW$98,"",VLOOKUP($BO122,BW$46:$CG$96,BW$100,FALSE))</f>
        <v/>
      </c>
      <c r="BX122" s="8" t="str">
        <f ca="1">IF($BO122&gt;BX$98,"",VLOOKUP($BO122,BX$46:$CG$96,BX$100,FALSE))</f>
        <v/>
      </c>
      <c r="BY122" s="8" t="str">
        <f ca="1">IF($BO122&gt;BY$98,"",VLOOKUP($BO122,BY$46:$CG$96,BY$100,FALSE))</f>
        <v/>
      </c>
      <c r="BZ122" s="8" t="str">
        <f ca="1">IF($BO122&gt;BZ$98,"",VLOOKUP($BO122,BZ$46:$CG$96,BZ$100,FALSE))</f>
        <v/>
      </c>
      <c r="CA122" s="8" t="str">
        <f ca="1">IF($BO122&gt;CA$98,"",VLOOKUP($BO122,CA$46:$CG$96,CA$100,FALSE))</f>
        <v/>
      </c>
      <c r="CB122" s="8" t="str">
        <f ca="1">IF($BO122&gt;CB$98,"",VLOOKUP($BO122,CB$46:$CG$96,CB$100,FALSE))</f>
        <v/>
      </c>
      <c r="CC122" s="8" t="str">
        <f ca="1">IF($BO122&gt;CC$98,"",VLOOKUP($BO122,CC$46:$CG$96,CC$100,FALSE))</f>
        <v/>
      </c>
      <c r="CD122" s="8" t="str">
        <f ca="1">IF($BO122&gt;CD$98,"",VLOOKUP($BO122,CD$46:$CG$96,CD$100,FALSE))</f>
        <v/>
      </c>
      <c r="CE122" s="8" t="str">
        <f ca="1">IF($BO122&gt;CE$98,"",VLOOKUP($BO122,CE$46:$CG$96,CE$100,FALSE))</f>
        <v/>
      </c>
      <c r="CL122" s="8">
        <f t="shared" si="41"/>
        <v>21</v>
      </c>
      <c r="CM122" s="8" t="str">
        <f ca="1">IF($CL122&gt;CM$98,"",VLOOKUP($CL122,CM$46:$DD$96,CM$100,FALSE))</f>
        <v/>
      </c>
      <c r="CN122" s="8" t="str">
        <f ca="1">IF($CL122&gt;CN$98,"",VLOOKUP($CL122,CN$46:$DD$96,CN$100,FALSE))</f>
        <v/>
      </c>
      <c r="CO122" s="8" t="str">
        <f ca="1">IF($CL122&gt;CO$98,"",VLOOKUP($CL122,CO$46:$DD$96,CO$100,FALSE))</f>
        <v/>
      </c>
      <c r="CP122" s="8" t="str">
        <f ca="1">IF($CL122&gt;CP$98,"",VLOOKUP($CL122,CP$46:$DD$96,CP$100,FALSE))</f>
        <v/>
      </c>
      <c r="CQ122" s="8" t="str">
        <f ca="1">IF($CL122&gt;CQ$98,"",VLOOKUP($CL122,CQ$46:$DD$96,CQ$100,FALSE))</f>
        <v/>
      </c>
      <c r="CR122" s="8" t="str">
        <f ca="1">IF($CL122&gt;CR$98,"",VLOOKUP($CL122,CR$46:$DD$96,CR$100,FALSE))</f>
        <v/>
      </c>
      <c r="CS122" s="8" t="str">
        <f ca="1">IF($CL122&gt;CS$98,"",VLOOKUP($CL122,CS$46:$DD$96,CS$100,FALSE))</f>
        <v/>
      </c>
      <c r="CT122" s="8" t="str">
        <f ca="1">IF($CL122&gt;CT$98,"",VLOOKUP($CL122,CT$46:$DD$96,CT$100,FALSE))</f>
        <v/>
      </c>
      <c r="CU122" s="8" t="str">
        <f ca="1">IF($CL122&gt;CU$98,"",VLOOKUP($CL122,CU$46:$DD$96,CU$100,FALSE))</f>
        <v/>
      </c>
      <c r="CV122" s="8" t="str">
        <f ca="1">IF($CL122&gt;CV$98,"",VLOOKUP($CL122,CV$46:$DD$96,CV$100,FALSE))</f>
        <v/>
      </c>
      <c r="CW122" s="8" t="str">
        <f ca="1">IF($CL122&gt;CW$98,"",VLOOKUP($CL122,CW$46:$DD$96,CW$100,FALSE))</f>
        <v/>
      </c>
      <c r="CX122" s="8" t="str">
        <f ca="1">IF($CL122&gt;CX$98,"",VLOOKUP($CL122,CX$46:$DD$96,CX$100,FALSE))</f>
        <v/>
      </c>
      <c r="CY122" s="8" t="str">
        <f ca="1">IF($CL122&gt;CY$98,"",VLOOKUP($CL122,CY$46:$DD$96,CY$100,FALSE))</f>
        <v/>
      </c>
      <c r="CZ122" s="8" t="str">
        <f ca="1">IF($CL122&gt;CZ$98,"",VLOOKUP($CL122,CZ$46:$DD$96,CZ$100,FALSE))</f>
        <v/>
      </c>
      <c r="DA122" s="8" t="str">
        <f ca="1">IF($CL122&gt;DA$98,"",VLOOKUP($CL122,DA$46:$DD$96,DA$100,FALSE))</f>
        <v/>
      </c>
      <c r="DB122" s="8" t="str">
        <f ca="1">IF($CL122&gt;DB$98,"",VLOOKUP($CL122,DB$46:$DD$96,DB$100,FALSE))</f>
        <v/>
      </c>
      <c r="DH122" s="13" t="s">
        <v>94</v>
      </c>
      <c r="DI122" s="15">
        <f t="shared" si="44"/>
        <v>2</v>
      </c>
      <c r="DK122" s="15">
        <f t="shared" si="42"/>
        <v>100</v>
      </c>
      <c r="DL122" s="15">
        <f t="shared" si="43"/>
        <v>83</v>
      </c>
      <c r="DM122" s="13" t="s">
        <v>187</v>
      </c>
      <c r="DN122" s="13">
        <v>4</v>
      </c>
      <c r="DO122" s="13">
        <v>6</v>
      </c>
      <c r="DP122" s="13">
        <v>3</v>
      </c>
      <c r="DQ122" s="13">
        <v>3</v>
      </c>
      <c r="DR122" s="13">
        <v>8</v>
      </c>
      <c r="DS122" s="13" t="s">
        <v>188</v>
      </c>
      <c r="DT122" s="14">
        <v>80000</v>
      </c>
      <c r="DU122" s="16" t="s">
        <v>481</v>
      </c>
      <c r="DV122" s="13" t="s">
        <v>495</v>
      </c>
      <c r="DW122" s="16"/>
      <c r="EB122" s="30">
        <f t="shared" si="45"/>
        <v>0</v>
      </c>
      <c r="ED122" s="30">
        <f t="array" ref="ED122">SUM($ES$39:$FR$39*ES122:FR122)</f>
        <v>0</v>
      </c>
      <c r="EE122" s="24">
        <f>IF(EB122=0,0,MAX($EE$41:EE121)+1)</f>
        <v>0</v>
      </c>
      <c r="EF122" s="24">
        <f t="shared" si="46"/>
        <v>82</v>
      </c>
      <c r="EG122" s="30" t="s">
        <v>358</v>
      </c>
      <c r="EH122" s="24">
        <v>1</v>
      </c>
      <c r="EI122" s="30">
        <v>7</v>
      </c>
      <c r="EJ122" s="30">
        <v>2</v>
      </c>
      <c r="EK122" s="30">
        <v>3</v>
      </c>
      <c r="EL122" s="30">
        <v>7</v>
      </c>
      <c r="EM122" s="30" t="s">
        <v>359</v>
      </c>
      <c r="EN122" s="25">
        <v>150000</v>
      </c>
      <c r="EQ122" s="30">
        <v>1</v>
      </c>
      <c r="EU122" s="30"/>
      <c r="FA122" s="24">
        <v>1</v>
      </c>
      <c r="FJ122" s="30"/>
      <c r="FK122" s="24">
        <v>1</v>
      </c>
      <c r="FL122" s="24">
        <v>1</v>
      </c>
      <c r="FR122" s="30"/>
    </row>
    <row r="123" spans="67:174" ht="15" hidden="1" customHeight="1">
      <c r="BO123" s="8">
        <f t="shared" si="40"/>
        <v>22</v>
      </c>
      <c r="BP123" s="8" t="str">
        <f ca="1">IF($BO123&gt;BP$98,"",VLOOKUP($BO123,BP$46:$CG$96,BP$100,FALSE))</f>
        <v/>
      </c>
      <c r="BQ123" s="8" t="str">
        <f ca="1">IF($BO123&gt;BQ$98,"",VLOOKUP($BO123,BQ$46:$CG$96,BQ$100,FALSE))</f>
        <v/>
      </c>
      <c r="BR123" s="8" t="str">
        <f ca="1">IF($BO123&gt;BR$98,"",VLOOKUP($BO123,BR$46:$CG$96,BR$100,FALSE))</f>
        <v/>
      </c>
      <c r="BS123" s="8" t="str">
        <f ca="1">IF($BO123&gt;BS$98,"",VLOOKUP($BO123,BS$46:$CG$96,BS$100,FALSE))</f>
        <v/>
      </c>
      <c r="BT123" s="8" t="str">
        <f ca="1">IF($BO123&gt;BT$98,"",VLOOKUP($BO123,BT$46:$CG$96,BT$100,FALSE))</f>
        <v/>
      </c>
      <c r="BU123" s="8" t="str">
        <f ca="1">IF($BO123&gt;BU$98,"",VLOOKUP($BO123,BU$46:$CG$96,BU$100,FALSE))</f>
        <v/>
      </c>
      <c r="BV123" s="8" t="str">
        <f ca="1">IF($BO123&gt;BV$98,"",VLOOKUP($BO123,BV$46:$CG$96,BV$100,FALSE))</f>
        <v/>
      </c>
      <c r="BW123" s="8" t="str">
        <f ca="1">IF($BO123&gt;BW$98,"",VLOOKUP($BO123,BW$46:$CG$96,BW$100,FALSE))</f>
        <v/>
      </c>
      <c r="BX123" s="8" t="str">
        <f ca="1">IF($BO123&gt;BX$98,"",VLOOKUP($BO123,BX$46:$CG$96,BX$100,FALSE))</f>
        <v/>
      </c>
      <c r="BY123" s="8" t="str">
        <f ca="1">IF($BO123&gt;BY$98,"",VLOOKUP($BO123,BY$46:$CG$96,BY$100,FALSE))</f>
        <v/>
      </c>
      <c r="BZ123" s="8" t="str">
        <f ca="1">IF($BO123&gt;BZ$98,"",VLOOKUP($BO123,BZ$46:$CG$96,BZ$100,FALSE))</f>
        <v/>
      </c>
      <c r="CA123" s="8" t="str">
        <f ca="1">IF($BO123&gt;CA$98,"",VLOOKUP($BO123,CA$46:$CG$96,CA$100,FALSE))</f>
        <v/>
      </c>
      <c r="CB123" s="8" t="str">
        <f ca="1">IF($BO123&gt;CB$98,"",VLOOKUP($BO123,CB$46:$CG$96,CB$100,FALSE))</f>
        <v/>
      </c>
      <c r="CC123" s="8" t="str">
        <f ca="1">IF($BO123&gt;CC$98,"",VLOOKUP($BO123,CC$46:$CG$96,CC$100,FALSE))</f>
        <v/>
      </c>
      <c r="CD123" s="8" t="str">
        <f ca="1">IF($BO123&gt;CD$98,"",VLOOKUP($BO123,CD$46:$CG$96,CD$100,FALSE))</f>
        <v/>
      </c>
      <c r="CE123" s="8" t="str">
        <f ca="1">IF($BO123&gt;CE$98,"",VLOOKUP($BO123,CE$46:$CG$96,CE$100,FALSE))</f>
        <v/>
      </c>
      <c r="CL123" s="8">
        <f t="shared" si="41"/>
        <v>22</v>
      </c>
      <c r="CM123" s="8" t="str">
        <f ca="1">IF($CL123&gt;CM$98,"",VLOOKUP($CL123,CM$46:$DD$96,CM$100,FALSE))</f>
        <v/>
      </c>
      <c r="CN123" s="8" t="str">
        <f ca="1">IF($CL123&gt;CN$98,"",VLOOKUP($CL123,CN$46:$DD$96,CN$100,FALSE))</f>
        <v/>
      </c>
      <c r="CO123" s="8" t="str">
        <f ca="1">IF($CL123&gt;CO$98,"",VLOOKUP($CL123,CO$46:$DD$96,CO$100,FALSE))</f>
        <v/>
      </c>
      <c r="CP123" s="8" t="str">
        <f ca="1">IF($CL123&gt;CP$98,"",VLOOKUP($CL123,CP$46:$DD$96,CP$100,FALSE))</f>
        <v/>
      </c>
      <c r="CQ123" s="8" t="str">
        <f ca="1">IF($CL123&gt;CQ$98,"",VLOOKUP($CL123,CQ$46:$DD$96,CQ$100,FALSE))</f>
        <v/>
      </c>
      <c r="CR123" s="8" t="str">
        <f ca="1">IF($CL123&gt;CR$98,"",VLOOKUP($CL123,CR$46:$DD$96,CR$100,FALSE))</f>
        <v/>
      </c>
      <c r="CS123" s="8" t="str">
        <f ca="1">IF($CL123&gt;CS$98,"",VLOOKUP($CL123,CS$46:$DD$96,CS$100,FALSE))</f>
        <v/>
      </c>
      <c r="CT123" s="8" t="str">
        <f ca="1">IF($CL123&gt;CT$98,"",VLOOKUP($CL123,CT$46:$DD$96,CT$100,FALSE))</f>
        <v/>
      </c>
      <c r="CU123" s="8" t="str">
        <f ca="1">IF($CL123&gt;CU$98,"",VLOOKUP($CL123,CU$46:$DD$96,CU$100,FALSE))</f>
        <v/>
      </c>
      <c r="CV123" s="8" t="str">
        <f ca="1">IF($CL123&gt;CV$98,"",VLOOKUP($CL123,CV$46:$DD$96,CV$100,FALSE))</f>
        <v/>
      </c>
      <c r="CW123" s="8" t="str">
        <f ca="1">IF($CL123&gt;CW$98,"",VLOOKUP($CL123,CW$46:$DD$96,CW$100,FALSE))</f>
        <v/>
      </c>
      <c r="CX123" s="8" t="str">
        <f ca="1">IF($CL123&gt;CX$98,"",VLOOKUP($CL123,CX$46:$DD$96,CX$100,FALSE))</f>
        <v/>
      </c>
      <c r="CY123" s="8" t="str">
        <f ca="1">IF($CL123&gt;CY$98,"",VLOOKUP($CL123,CY$46:$DD$96,CY$100,FALSE))</f>
        <v/>
      </c>
      <c r="CZ123" s="8" t="str">
        <f ca="1">IF($CL123&gt;CZ$98,"",VLOOKUP($CL123,CZ$46:$DD$96,CZ$100,FALSE))</f>
        <v/>
      </c>
      <c r="DA123" s="8" t="str">
        <f ca="1">IF($CL123&gt;DA$98,"",VLOOKUP($CL123,DA$46:$DD$96,DA$100,FALSE))</f>
        <v/>
      </c>
      <c r="DB123" s="8" t="str">
        <f ca="1">IF($CL123&gt;DB$98,"",VLOOKUP($CL123,DB$46:$DD$96,DB$100,FALSE))</f>
        <v/>
      </c>
      <c r="DH123" s="13" t="s">
        <v>94</v>
      </c>
      <c r="DI123" s="15">
        <f t="shared" si="44"/>
        <v>3</v>
      </c>
      <c r="DK123" s="15">
        <f t="shared" si="42"/>
        <v>100</v>
      </c>
      <c r="DL123" s="15">
        <f t="shared" si="43"/>
        <v>84</v>
      </c>
      <c r="DM123" s="13" t="s">
        <v>189</v>
      </c>
      <c r="DN123" s="13">
        <v>4</v>
      </c>
      <c r="DO123" s="13">
        <v>4</v>
      </c>
      <c r="DP123" s="13">
        <v>4</v>
      </c>
      <c r="DQ123" s="13">
        <v>2</v>
      </c>
      <c r="DR123" s="13">
        <v>9</v>
      </c>
      <c r="DS123" s="13" t="s">
        <v>190</v>
      </c>
      <c r="DT123" s="14">
        <v>110000</v>
      </c>
      <c r="DU123" s="16" t="s">
        <v>481</v>
      </c>
      <c r="DV123" s="13" t="s">
        <v>495</v>
      </c>
      <c r="DW123" s="16"/>
      <c r="EB123" s="30">
        <f t="shared" si="45"/>
        <v>0</v>
      </c>
      <c r="ED123" s="30">
        <f t="array" ref="ED123">SUM($ES$39:$FR$39*ES123:FR123)</f>
        <v>0</v>
      </c>
      <c r="EE123" s="24">
        <f>IF(EB123=0,0,MAX($EE$41:EE122)+1)</f>
        <v>0</v>
      </c>
      <c r="EF123" s="24">
        <f t="shared" si="46"/>
        <v>83</v>
      </c>
      <c r="EG123" s="27" t="s">
        <v>383</v>
      </c>
      <c r="EH123" s="24">
        <v>1</v>
      </c>
      <c r="EI123" s="27">
        <v>5</v>
      </c>
      <c r="EJ123" s="27">
        <v>5</v>
      </c>
      <c r="EK123" s="27">
        <v>1</v>
      </c>
      <c r="EL123" s="27">
        <v>9</v>
      </c>
      <c r="EM123" s="27" t="s">
        <v>384</v>
      </c>
      <c r="EN123" s="25">
        <v>250000</v>
      </c>
      <c r="EQ123" s="30">
        <v>1</v>
      </c>
      <c r="EU123" s="27">
        <v>1</v>
      </c>
      <c r="FF123" s="27">
        <v>1</v>
      </c>
      <c r="FI123" s="27">
        <v>1</v>
      </c>
      <c r="FJ123" s="30"/>
    </row>
    <row r="124" spans="67:174" ht="15" hidden="1" customHeight="1">
      <c r="BO124" s="8">
        <f t="shared" si="40"/>
        <v>23</v>
      </c>
      <c r="BP124" s="8" t="str">
        <f ca="1">IF($BO124&gt;BP$98,"",VLOOKUP($BO124,BP$46:$CG$96,BP$100,FALSE))</f>
        <v/>
      </c>
      <c r="BQ124" s="8" t="str">
        <f ca="1">IF($BO124&gt;BQ$98,"",VLOOKUP($BO124,BQ$46:$CG$96,BQ$100,FALSE))</f>
        <v/>
      </c>
      <c r="BR124" s="8" t="str">
        <f ca="1">IF($BO124&gt;BR$98,"",VLOOKUP($BO124,BR$46:$CG$96,BR$100,FALSE))</f>
        <v/>
      </c>
      <c r="BS124" s="8" t="str">
        <f ca="1">IF($BO124&gt;BS$98,"",VLOOKUP($BO124,BS$46:$CG$96,BS$100,FALSE))</f>
        <v/>
      </c>
      <c r="BT124" s="8" t="str">
        <f ca="1">IF($BO124&gt;BT$98,"",VLOOKUP($BO124,BT$46:$CG$96,BT$100,FALSE))</f>
        <v/>
      </c>
      <c r="BU124" s="8" t="str">
        <f ca="1">IF($BO124&gt;BU$98,"",VLOOKUP($BO124,BU$46:$CG$96,BU$100,FALSE))</f>
        <v/>
      </c>
      <c r="BV124" s="8" t="str">
        <f ca="1">IF($BO124&gt;BV$98,"",VLOOKUP($BO124,BV$46:$CG$96,BV$100,FALSE))</f>
        <v/>
      </c>
      <c r="BW124" s="8" t="str">
        <f ca="1">IF($BO124&gt;BW$98,"",VLOOKUP($BO124,BW$46:$CG$96,BW$100,FALSE))</f>
        <v/>
      </c>
      <c r="BX124" s="8" t="str">
        <f ca="1">IF($BO124&gt;BX$98,"",VLOOKUP($BO124,BX$46:$CG$96,BX$100,FALSE))</f>
        <v/>
      </c>
      <c r="BY124" s="8" t="str">
        <f ca="1">IF($BO124&gt;BY$98,"",VLOOKUP($BO124,BY$46:$CG$96,BY$100,FALSE))</f>
        <v/>
      </c>
      <c r="BZ124" s="8" t="str">
        <f ca="1">IF($BO124&gt;BZ$98,"",VLOOKUP($BO124,BZ$46:$CG$96,BZ$100,FALSE))</f>
        <v/>
      </c>
      <c r="CA124" s="8" t="str">
        <f ca="1">IF($BO124&gt;CA$98,"",VLOOKUP($BO124,CA$46:$CG$96,CA$100,FALSE))</f>
        <v/>
      </c>
      <c r="CB124" s="8" t="str">
        <f ca="1">IF($BO124&gt;CB$98,"",VLOOKUP($BO124,CB$46:$CG$96,CB$100,FALSE))</f>
        <v/>
      </c>
      <c r="CC124" s="8" t="str">
        <f ca="1">IF($BO124&gt;CC$98,"",VLOOKUP($BO124,CC$46:$CG$96,CC$100,FALSE))</f>
        <v/>
      </c>
      <c r="CD124" s="8" t="str">
        <f ca="1">IF($BO124&gt;CD$98,"",VLOOKUP($BO124,CD$46:$CG$96,CD$100,FALSE))</f>
        <v/>
      </c>
      <c r="CE124" s="8" t="str">
        <f ca="1">IF($BO124&gt;CE$98,"",VLOOKUP($BO124,CE$46:$CG$96,CE$100,FALSE))</f>
        <v/>
      </c>
      <c r="CL124" s="8">
        <f t="shared" si="41"/>
        <v>23</v>
      </c>
      <c r="CM124" s="8" t="str">
        <f ca="1">IF($CL124&gt;CM$98,"",VLOOKUP($CL124,CM$46:$DD$96,CM$100,FALSE))</f>
        <v/>
      </c>
      <c r="CN124" s="8" t="str">
        <f ca="1">IF($CL124&gt;CN$98,"",VLOOKUP($CL124,CN$46:$DD$96,CN$100,FALSE))</f>
        <v/>
      </c>
      <c r="CO124" s="8" t="str">
        <f ca="1">IF($CL124&gt;CO$98,"",VLOOKUP($CL124,CO$46:$DD$96,CO$100,FALSE))</f>
        <v/>
      </c>
      <c r="CP124" s="8" t="str">
        <f ca="1">IF($CL124&gt;CP$98,"",VLOOKUP($CL124,CP$46:$DD$96,CP$100,FALSE))</f>
        <v/>
      </c>
      <c r="CQ124" s="8" t="str">
        <f ca="1">IF($CL124&gt;CQ$98,"",VLOOKUP($CL124,CQ$46:$DD$96,CQ$100,FALSE))</f>
        <v/>
      </c>
      <c r="CR124" s="8" t="str">
        <f ca="1">IF($CL124&gt;CR$98,"",VLOOKUP($CL124,CR$46:$DD$96,CR$100,FALSE))</f>
        <v/>
      </c>
      <c r="CS124" s="8" t="str">
        <f ca="1">IF($CL124&gt;CS$98,"",VLOOKUP($CL124,CS$46:$DD$96,CS$100,FALSE))</f>
        <v/>
      </c>
      <c r="CT124" s="8" t="str">
        <f ca="1">IF($CL124&gt;CT$98,"",VLOOKUP($CL124,CT$46:$DD$96,CT$100,FALSE))</f>
        <v/>
      </c>
      <c r="CU124" s="8" t="str">
        <f ca="1">IF($CL124&gt;CU$98,"",VLOOKUP($CL124,CU$46:$DD$96,CU$100,FALSE))</f>
        <v/>
      </c>
      <c r="CV124" s="8" t="str">
        <f ca="1">IF($CL124&gt;CV$98,"",VLOOKUP($CL124,CV$46:$DD$96,CV$100,FALSE))</f>
        <v/>
      </c>
      <c r="CW124" s="8" t="str">
        <f ca="1">IF($CL124&gt;CW$98,"",VLOOKUP($CL124,CW$46:$DD$96,CW$100,FALSE))</f>
        <v/>
      </c>
      <c r="CX124" s="8" t="str">
        <f ca="1">IF($CL124&gt;CX$98,"",VLOOKUP($CL124,CX$46:$DD$96,CX$100,FALSE))</f>
        <v/>
      </c>
      <c r="CY124" s="8" t="str">
        <f ca="1">IF($CL124&gt;CY$98,"",VLOOKUP($CL124,CY$46:$DD$96,CY$100,FALSE))</f>
        <v/>
      </c>
      <c r="CZ124" s="8" t="str">
        <f ca="1">IF($CL124&gt;CZ$98,"",VLOOKUP($CL124,CZ$46:$DD$96,CZ$100,FALSE))</f>
        <v/>
      </c>
      <c r="DA124" s="8" t="str">
        <f ca="1">IF($CL124&gt;DA$98,"",VLOOKUP($CL124,DA$46:$DD$96,DA$100,FALSE))</f>
        <v/>
      </c>
      <c r="DB124" s="8" t="str">
        <f ca="1">IF($CL124&gt;DB$98,"",VLOOKUP($CL124,DB$46:$DD$96,DB$100,FALSE))</f>
        <v/>
      </c>
      <c r="DH124" s="13" t="s">
        <v>94</v>
      </c>
      <c r="DI124" s="15">
        <f t="shared" si="44"/>
        <v>4</v>
      </c>
      <c r="DK124" s="15">
        <f t="shared" si="42"/>
        <v>100</v>
      </c>
      <c r="DL124" s="15">
        <f t="shared" si="43"/>
        <v>85</v>
      </c>
      <c r="DM124" s="13" t="s">
        <v>191</v>
      </c>
      <c r="DN124" s="13">
        <v>1</v>
      </c>
      <c r="DO124" s="13">
        <v>4</v>
      </c>
      <c r="DP124" s="13">
        <v>5</v>
      </c>
      <c r="DQ124" s="13">
        <v>1</v>
      </c>
      <c r="DR124" s="13">
        <v>9</v>
      </c>
      <c r="DS124" s="15" t="s">
        <v>192</v>
      </c>
      <c r="DT124" s="14">
        <v>140000</v>
      </c>
      <c r="DU124" s="16" t="s">
        <v>483</v>
      </c>
      <c r="DV124" s="13" t="s">
        <v>498</v>
      </c>
      <c r="DW124" s="16"/>
      <c r="EB124" s="30">
        <f t="shared" si="45"/>
        <v>0</v>
      </c>
      <c r="ED124" s="30">
        <f t="array" ref="ED124">SUM($ES$39:$FR$39*ES124:FR124)</f>
        <v>0</v>
      </c>
      <c r="EE124" s="24">
        <f>IF(EB124=0,0,MAX($EE$41:EE123)+1)</f>
        <v>0</v>
      </c>
      <c r="EF124" s="24">
        <f t="shared" si="46"/>
        <v>84</v>
      </c>
      <c r="EG124" s="30" t="s">
        <v>360</v>
      </c>
      <c r="EH124" s="30">
        <v>1</v>
      </c>
      <c r="EI124" s="30">
        <v>6</v>
      </c>
      <c r="EJ124" s="30">
        <v>4</v>
      </c>
      <c r="EK124" s="30">
        <v>2</v>
      </c>
      <c r="EL124" s="30">
        <v>8</v>
      </c>
      <c r="EM124" s="30" t="s">
        <v>361</v>
      </c>
      <c r="EN124" s="25">
        <v>220000</v>
      </c>
      <c r="EQ124" s="30">
        <v>0</v>
      </c>
      <c r="FE124" s="30">
        <v>1</v>
      </c>
      <c r="FH124" s="24">
        <v>1</v>
      </c>
      <c r="FO124" s="30">
        <v>1</v>
      </c>
    </row>
    <row r="125" spans="67:174" ht="15" hidden="1" customHeight="1">
      <c r="BO125" s="8">
        <f t="shared" si="40"/>
        <v>24</v>
      </c>
      <c r="BP125" s="8" t="str">
        <f ca="1">IF($BO125&gt;BP$98,"",VLOOKUP($BO125,BP$46:$CG$96,BP$100,FALSE))</f>
        <v/>
      </c>
      <c r="BQ125" s="8" t="str">
        <f ca="1">IF($BO125&gt;BQ$98,"",VLOOKUP($BO125,BQ$46:$CG$96,BQ$100,FALSE))</f>
        <v/>
      </c>
      <c r="BR125" s="8" t="str">
        <f ca="1">IF($BO125&gt;BR$98,"",VLOOKUP($BO125,BR$46:$CG$96,BR$100,FALSE))</f>
        <v/>
      </c>
      <c r="BS125" s="8" t="str">
        <f ca="1">IF($BO125&gt;BS$98,"",VLOOKUP($BO125,BS$46:$CG$96,BS$100,FALSE))</f>
        <v/>
      </c>
      <c r="BT125" s="8" t="str">
        <f ca="1">IF($BO125&gt;BT$98,"",VLOOKUP($BO125,BT$46:$CG$96,BT$100,FALSE))</f>
        <v/>
      </c>
      <c r="BU125" s="8" t="str">
        <f ca="1">IF($BO125&gt;BU$98,"",VLOOKUP($BO125,BU$46:$CG$96,BU$100,FALSE))</f>
        <v/>
      </c>
      <c r="BV125" s="8" t="str">
        <f ca="1">IF($BO125&gt;BV$98,"",VLOOKUP($BO125,BV$46:$CG$96,BV$100,FALSE))</f>
        <v/>
      </c>
      <c r="BW125" s="8" t="str">
        <f ca="1">IF($BO125&gt;BW$98,"",VLOOKUP($BO125,BW$46:$CG$96,BW$100,FALSE))</f>
        <v/>
      </c>
      <c r="BX125" s="8" t="str">
        <f ca="1">IF($BO125&gt;BX$98,"",VLOOKUP($BO125,BX$46:$CG$96,BX$100,FALSE))</f>
        <v/>
      </c>
      <c r="BY125" s="8" t="str">
        <f ca="1">IF($BO125&gt;BY$98,"",VLOOKUP($BO125,BY$46:$CG$96,BY$100,FALSE))</f>
        <v/>
      </c>
      <c r="BZ125" s="8" t="str">
        <f ca="1">IF($BO125&gt;BZ$98,"",VLOOKUP($BO125,BZ$46:$CG$96,BZ$100,FALSE))</f>
        <v/>
      </c>
      <c r="CA125" s="8" t="str">
        <f ca="1">IF($BO125&gt;CA$98,"",VLOOKUP($BO125,CA$46:$CG$96,CA$100,FALSE))</f>
        <v/>
      </c>
      <c r="CB125" s="8" t="str">
        <f ca="1">IF($BO125&gt;CB$98,"",VLOOKUP($BO125,CB$46:$CG$96,CB$100,FALSE))</f>
        <v/>
      </c>
      <c r="CC125" s="8" t="str">
        <f ca="1">IF($BO125&gt;CC$98,"",VLOOKUP($BO125,CC$46:$CG$96,CC$100,FALSE))</f>
        <v/>
      </c>
      <c r="CD125" s="8" t="str">
        <f ca="1">IF($BO125&gt;CD$98,"",VLOOKUP($BO125,CD$46:$CG$96,CD$100,FALSE))</f>
        <v/>
      </c>
      <c r="CE125" s="8" t="str">
        <f ca="1">IF($BO125&gt;CE$98,"",VLOOKUP($BO125,CE$46:$CG$96,CE$100,FALSE))</f>
        <v/>
      </c>
      <c r="CL125" s="8">
        <f t="shared" si="41"/>
        <v>24</v>
      </c>
      <c r="CM125" s="8" t="str">
        <f ca="1">IF($CL125&gt;CM$98,"",VLOOKUP($CL125,CM$46:$DD$96,CM$100,FALSE))</f>
        <v/>
      </c>
      <c r="CN125" s="8" t="str">
        <f ca="1">IF($CL125&gt;CN$98,"",VLOOKUP($CL125,CN$46:$DD$96,CN$100,FALSE))</f>
        <v/>
      </c>
      <c r="CO125" s="8" t="str">
        <f ca="1">IF($CL125&gt;CO$98,"",VLOOKUP($CL125,CO$46:$DD$96,CO$100,FALSE))</f>
        <v/>
      </c>
      <c r="CP125" s="8" t="str">
        <f ca="1">IF($CL125&gt;CP$98,"",VLOOKUP($CL125,CP$46:$DD$96,CP$100,FALSE))</f>
        <v/>
      </c>
      <c r="CQ125" s="8" t="str">
        <f ca="1">IF($CL125&gt;CQ$98,"",VLOOKUP($CL125,CQ$46:$DD$96,CQ$100,FALSE))</f>
        <v/>
      </c>
      <c r="CR125" s="8" t="str">
        <f ca="1">IF($CL125&gt;CR$98,"",VLOOKUP($CL125,CR$46:$DD$96,CR$100,FALSE))</f>
        <v/>
      </c>
      <c r="CS125" s="8" t="str">
        <f ca="1">IF($CL125&gt;CS$98,"",VLOOKUP($CL125,CS$46:$DD$96,CS$100,FALSE))</f>
        <v/>
      </c>
      <c r="CT125" s="8" t="str">
        <f ca="1">IF($CL125&gt;CT$98,"",VLOOKUP($CL125,CT$46:$DD$96,CT$100,FALSE))</f>
        <v/>
      </c>
      <c r="CU125" s="8" t="str">
        <f ca="1">IF($CL125&gt;CU$98,"",VLOOKUP($CL125,CU$46:$DD$96,CU$100,FALSE))</f>
        <v/>
      </c>
      <c r="CV125" s="8" t="str">
        <f ca="1">IF($CL125&gt;CV$98,"",VLOOKUP($CL125,CV$46:$DD$96,CV$100,FALSE))</f>
        <v/>
      </c>
      <c r="CW125" s="8" t="str">
        <f ca="1">IF($CL125&gt;CW$98,"",VLOOKUP($CL125,CW$46:$DD$96,CW$100,FALSE))</f>
        <v/>
      </c>
      <c r="CX125" s="8" t="str">
        <f ca="1">IF($CL125&gt;CX$98,"",VLOOKUP($CL125,CX$46:$DD$96,CX$100,FALSE))</f>
        <v/>
      </c>
      <c r="CY125" s="8" t="str">
        <f ca="1">IF($CL125&gt;CY$98,"",VLOOKUP($CL125,CY$46:$DD$96,CY$100,FALSE))</f>
        <v/>
      </c>
      <c r="CZ125" s="8" t="str">
        <f ca="1">IF($CL125&gt;CZ$98,"",VLOOKUP($CL125,CZ$46:$DD$96,CZ$100,FALSE))</f>
        <v/>
      </c>
      <c r="DA125" s="8" t="str">
        <f ca="1">IF($CL125&gt;DA$98,"",VLOOKUP($CL125,DA$46:$DD$96,DA$100,FALSE))</f>
        <v/>
      </c>
      <c r="DB125" s="8" t="str">
        <f ca="1">IF($CL125&gt;DB$98,"",VLOOKUP($CL125,DB$46:$DD$96,DB$100,FALSE))</f>
        <v/>
      </c>
      <c r="DH125" s="13" t="s">
        <v>95</v>
      </c>
      <c r="DI125" s="15">
        <f t="shared" si="44"/>
        <v>1</v>
      </c>
      <c r="DK125" s="15">
        <f t="shared" si="42"/>
        <v>100</v>
      </c>
      <c r="DL125" s="15">
        <f t="shared" si="43"/>
        <v>86</v>
      </c>
      <c r="DM125" s="13" t="s">
        <v>193</v>
      </c>
      <c r="DN125" s="13">
        <v>16</v>
      </c>
      <c r="DO125" s="13">
        <v>5</v>
      </c>
      <c r="DP125" s="13">
        <v>1</v>
      </c>
      <c r="DQ125" s="13">
        <v>3</v>
      </c>
      <c r="DR125" s="13">
        <v>5</v>
      </c>
      <c r="DS125" s="15" t="s">
        <v>194</v>
      </c>
      <c r="DT125" s="14">
        <v>20000</v>
      </c>
      <c r="DU125" s="16" t="s">
        <v>488</v>
      </c>
      <c r="DV125" s="13" t="s">
        <v>499</v>
      </c>
      <c r="DW125" s="16"/>
      <c r="EB125" s="30">
        <f t="shared" si="45"/>
        <v>0</v>
      </c>
      <c r="ED125" s="30">
        <f t="array" ref="ED125">SUM($ES$39:$FR$39*ES125:FR125)</f>
        <v>0</v>
      </c>
      <c r="EE125" s="24">
        <f>IF(EB125=0,0,MAX($EE$41:EE124)+1)</f>
        <v>0</v>
      </c>
      <c r="EF125" s="24">
        <f t="shared" si="46"/>
        <v>85</v>
      </c>
      <c r="EG125" s="30" t="s">
        <v>362</v>
      </c>
      <c r="EH125" s="30">
        <v>1</v>
      </c>
      <c r="EI125" s="30">
        <v>6</v>
      </c>
      <c r="EJ125" s="30">
        <v>3</v>
      </c>
      <c r="EK125" s="30">
        <v>2</v>
      </c>
      <c r="EL125" s="30">
        <v>7</v>
      </c>
      <c r="EM125" s="30" t="s">
        <v>363</v>
      </c>
      <c r="EN125" s="25">
        <v>80000</v>
      </c>
      <c r="EQ125" s="30">
        <v>0</v>
      </c>
      <c r="FE125" s="30">
        <v>1</v>
      </c>
      <c r="FO125" s="30">
        <v>1</v>
      </c>
    </row>
    <row r="126" spans="67:174" ht="15" hidden="1" customHeight="1">
      <c r="BO126" s="8">
        <f t="shared" si="40"/>
        <v>25</v>
      </c>
      <c r="BP126" s="8" t="str">
        <f ca="1">IF($BO126&gt;BP$98,"",VLOOKUP($BO126,BP$46:$CG$96,BP$100,FALSE))</f>
        <v/>
      </c>
      <c r="BQ126" s="8" t="str">
        <f ca="1">IF($BO126&gt;BQ$98,"",VLOOKUP($BO126,BQ$46:$CG$96,BQ$100,FALSE))</f>
        <v/>
      </c>
      <c r="BR126" s="8" t="str">
        <f ca="1">IF($BO126&gt;BR$98,"",VLOOKUP($BO126,BR$46:$CG$96,BR$100,FALSE))</f>
        <v/>
      </c>
      <c r="BS126" s="8" t="str">
        <f ca="1">IF($BO126&gt;BS$98,"",VLOOKUP($BO126,BS$46:$CG$96,BS$100,FALSE))</f>
        <v/>
      </c>
      <c r="BT126" s="8" t="str">
        <f ca="1">IF($BO126&gt;BT$98,"",VLOOKUP($BO126,BT$46:$CG$96,BT$100,FALSE))</f>
        <v/>
      </c>
      <c r="BU126" s="8" t="str">
        <f ca="1">IF($BO126&gt;BU$98,"",VLOOKUP($BO126,BU$46:$CG$96,BU$100,FALSE))</f>
        <v/>
      </c>
      <c r="BV126" s="8" t="str">
        <f ca="1">IF($BO126&gt;BV$98,"",VLOOKUP($BO126,BV$46:$CG$96,BV$100,FALSE))</f>
        <v/>
      </c>
      <c r="BW126" s="8" t="str">
        <f ca="1">IF($BO126&gt;BW$98,"",VLOOKUP($BO126,BW$46:$CG$96,BW$100,FALSE))</f>
        <v/>
      </c>
      <c r="BX126" s="8" t="str">
        <f ca="1">IF($BO126&gt;BX$98,"",VLOOKUP($BO126,BX$46:$CG$96,BX$100,FALSE))</f>
        <v/>
      </c>
      <c r="BY126" s="8" t="str">
        <f ca="1">IF($BO126&gt;BY$98,"",VLOOKUP($BO126,BY$46:$CG$96,BY$100,FALSE))</f>
        <v/>
      </c>
      <c r="BZ126" s="8" t="str">
        <f ca="1">IF($BO126&gt;BZ$98,"",VLOOKUP($BO126,BZ$46:$CG$96,BZ$100,FALSE))</f>
        <v/>
      </c>
      <c r="CA126" s="8" t="str">
        <f ca="1">IF($BO126&gt;CA$98,"",VLOOKUP($BO126,CA$46:$CG$96,CA$100,FALSE))</f>
        <v/>
      </c>
      <c r="CB126" s="8" t="str">
        <f ca="1">IF($BO126&gt;CB$98,"",VLOOKUP($BO126,CB$46:$CG$96,CB$100,FALSE))</f>
        <v/>
      </c>
      <c r="CC126" s="8" t="str">
        <f ca="1">IF($BO126&gt;CC$98,"",VLOOKUP($BO126,CC$46:$CG$96,CC$100,FALSE))</f>
        <v/>
      </c>
      <c r="CD126" s="8" t="str">
        <f ca="1">IF($BO126&gt;CD$98,"",VLOOKUP($BO126,CD$46:$CG$96,CD$100,FALSE))</f>
        <v/>
      </c>
      <c r="CE126" s="8" t="str">
        <f ca="1">IF($BO126&gt;CE$98,"",VLOOKUP($BO126,CE$46:$CG$96,CE$100,FALSE))</f>
        <v/>
      </c>
      <c r="CL126" s="8">
        <f t="shared" si="41"/>
        <v>25</v>
      </c>
      <c r="CM126" s="8" t="str">
        <f ca="1">IF($CL126&gt;CM$98,"",VLOOKUP($CL126,CM$46:$DD$96,CM$100,FALSE))</f>
        <v/>
      </c>
      <c r="CN126" s="8" t="str">
        <f ca="1">IF($CL126&gt;CN$98,"",VLOOKUP($CL126,CN$46:$DD$96,CN$100,FALSE))</f>
        <v/>
      </c>
      <c r="CO126" s="8" t="str">
        <f ca="1">IF($CL126&gt;CO$98,"",VLOOKUP($CL126,CO$46:$DD$96,CO$100,FALSE))</f>
        <v/>
      </c>
      <c r="CP126" s="8" t="str">
        <f ca="1">IF($CL126&gt;CP$98,"",VLOOKUP($CL126,CP$46:$DD$96,CP$100,FALSE))</f>
        <v/>
      </c>
      <c r="CQ126" s="8" t="str">
        <f ca="1">IF($CL126&gt;CQ$98,"",VLOOKUP($CL126,CQ$46:$DD$96,CQ$100,FALSE))</f>
        <v/>
      </c>
      <c r="CR126" s="8" t="str">
        <f ca="1">IF($CL126&gt;CR$98,"",VLOOKUP($CL126,CR$46:$DD$96,CR$100,FALSE))</f>
        <v/>
      </c>
      <c r="CS126" s="8" t="str">
        <f ca="1">IF($CL126&gt;CS$98,"",VLOOKUP($CL126,CS$46:$DD$96,CS$100,FALSE))</f>
        <v/>
      </c>
      <c r="CT126" s="8" t="str">
        <f ca="1">IF($CL126&gt;CT$98,"",VLOOKUP($CL126,CT$46:$DD$96,CT$100,FALSE))</f>
        <v/>
      </c>
      <c r="CU126" s="8" t="str">
        <f ca="1">IF($CL126&gt;CU$98,"",VLOOKUP($CL126,CU$46:$DD$96,CU$100,FALSE))</f>
        <v/>
      </c>
      <c r="CV126" s="8" t="str">
        <f ca="1">IF($CL126&gt;CV$98,"",VLOOKUP($CL126,CV$46:$DD$96,CV$100,FALSE))</f>
        <v/>
      </c>
      <c r="CW126" s="8" t="str">
        <f ca="1">IF($CL126&gt;CW$98,"",VLOOKUP($CL126,CW$46:$DD$96,CW$100,FALSE))</f>
        <v/>
      </c>
      <c r="CX126" s="8" t="str">
        <f ca="1">IF($CL126&gt;CX$98,"",VLOOKUP($CL126,CX$46:$DD$96,CX$100,FALSE))</f>
        <v/>
      </c>
      <c r="CY126" s="8" t="str">
        <f ca="1">IF($CL126&gt;CY$98,"",VLOOKUP($CL126,CY$46:$DD$96,CY$100,FALSE))</f>
        <v/>
      </c>
      <c r="CZ126" s="8" t="str">
        <f ca="1">IF($CL126&gt;CZ$98,"",VLOOKUP($CL126,CZ$46:$DD$96,CZ$100,FALSE))</f>
        <v/>
      </c>
      <c r="DA126" s="8" t="str">
        <f ca="1">IF($CL126&gt;DA$98,"",VLOOKUP($CL126,DA$46:$DD$96,DA$100,FALSE))</f>
        <v/>
      </c>
      <c r="DB126" s="8" t="str">
        <f ca="1">IF($CL126&gt;DB$98,"",VLOOKUP($CL126,DB$46:$DD$96,DB$100,FALSE))</f>
        <v/>
      </c>
      <c r="DH126" s="13" t="s">
        <v>95</v>
      </c>
      <c r="DI126" s="15">
        <f t="shared" si="44"/>
        <v>2</v>
      </c>
      <c r="DK126" s="15">
        <f t="shared" si="42"/>
        <v>100</v>
      </c>
      <c r="DL126" s="15">
        <f t="shared" si="43"/>
        <v>87</v>
      </c>
      <c r="DM126" s="13" t="s">
        <v>95</v>
      </c>
      <c r="DN126" s="13">
        <v>6</v>
      </c>
      <c r="DO126" s="13">
        <v>5</v>
      </c>
      <c r="DP126" s="13">
        <v>5</v>
      </c>
      <c r="DQ126" s="13">
        <v>2</v>
      </c>
      <c r="DR126" s="13">
        <v>9</v>
      </c>
      <c r="DS126" s="15" t="s">
        <v>195</v>
      </c>
      <c r="DT126" s="14">
        <v>140000</v>
      </c>
      <c r="DU126" s="16" t="s">
        <v>483</v>
      </c>
      <c r="DV126" s="13" t="s">
        <v>496</v>
      </c>
      <c r="DW126" s="16"/>
      <c r="EB126" s="30">
        <f t="shared" si="45"/>
        <v>1</v>
      </c>
      <c r="ED126" s="30">
        <f t="array" ref="ED126">SUM($ES$39:$FR$39*ES126:FR126)</f>
        <v>1</v>
      </c>
      <c r="EE126" s="24">
        <f>IF(EB126=0,0,MAX($EE$41:EE125)+1)</f>
        <v>18</v>
      </c>
      <c r="EF126" s="24">
        <f t="shared" si="46"/>
        <v>86</v>
      </c>
      <c r="EG126" s="30" t="s">
        <v>364</v>
      </c>
      <c r="EH126" s="30">
        <v>1</v>
      </c>
      <c r="EI126" s="30">
        <v>9</v>
      </c>
      <c r="EJ126" s="30">
        <v>2</v>
      </c>
      <c r="EK126" s="30">
        <v>4</v>
      </c>
      <c r="EL126" s="30">
        <v>7</v>
      </c>
      <c r="EM126" s="30" t="s">
        <v>365</v>
      </c>
      <c r="EN126" s="25">
        <v>160000</v>
      </c>
      <c r="EQ126" s="30">
        <v>1</v>
      </c>
      <c r="FE126" s="30"/>
      <c r="FH126" s="30"/>
      <c r="FM126" s="24">
        <v>1</v>
      </c>
      <c r="FO126" s="30"/>
      <c r="FP126" s="24">
        <v>1</v>
      </c>
    </row>
    <row r="127" spans="67:174" ht="15" hidden="1" customHeight="1">
      <c r="BO127" s="8">
        <f t="shared" si="40"/>
        <v>26</v>
      </c>
      <c r="BP127" s="8" t="str">
        <f ca="1">IF($BO127&gt;BP$98,"",VLOOKUP($BO127,BP$46:$CG$96,BP$100,FALSE))</f>
        <v/>
      </c>
      <c r="BQ127" s="8" t="str">
        <f ca="1">IF($BO127&gt;BQ$98,"",VLOOKUP($BO127,BQ$46:$CG$96,BQ$100,FALSE))</f>
        <v/>
      </c>
      <c r="BR127" s="8" t="str">
        <f ca="1">IF($BO127&gt;BR$98,"",VLOOKUP($BO127,BR$46:$CG$96,BR$100,FALSE))</f>
        <v/>
      </c>
      <c r="BS127" s="8" t="str">
        <f ca="1">IF($BO127&gt;BS$98,"",VLOOKUP($BO127,BS$46:$CG$96,BS$100,FALSE))</f>
        <v/>
      </c>
      <c r="BT127" s="8" t="str">
        <f ca="1">IF($BO127&gt;BT$98,"",VLOOKUP($BO127,BT$46:$CG$96,BT$100,FALSE))</f>
        <v/>
      </c>
      <c r="BU127" s="8" t="str">
        <f ca="1">IF($BO127&gt;BU$98,"",VLOOKUP($BO127,BU$46:$CG$96,BU$100,FALSE))</f>
        <v/>
      </c>
      <c r="BV127" s="8" t="str">
        <f ca="1">IF($BO127&gt;BV$98,"",VLOOKUP($BO127,BV$46:$CG$96,BV$100,FALSE))</f>
        <v/>
      </c>
      <c r="BW127" s="8" t="str">
        <f ca="1">IF($BO127&gt;BW$98,"",VLOOKUP($BO127,BW$46:$CG$96,BW$100,FALSE))</f>
        <v/>
      </c>
      <c r="BX127" s="8" t="str">
        <f ca="1">IF($BO127&gt;BX$98,"",VLOOKUP($BO127,BX$46:$CG$96,BX$100,FALSE))</f>
        <v/>
      </c>
      <c r="BY127" s="8" t="str">
        <f ca="1">IF($BO127&gt;BY$98,"",VLOOKUP($BO127,BY$46:$CG$96,BY$100,FALSE))</f>
        <v/>
      </c>
      <c r="BZ127" s="8" t="str">
        <f ca="1">IF($BO127&gt;BZ$98,"",VLOOKUP($BO127,BZ$46:$CG$96,BZ$100,FALSE))</f>
        <v/>
      </c>
      <c r="CA127" s="8" t="str">
        <f ca="1">IF($BO127&gt;CA$98,"",VLOOKUP($BO127,CA$46:$CG$96,CA$100,FALSE))</f>
        <v/>
      </c>
      <c r="CB127" s="8" t="str">
        <f ca="1">IF($BO127&gt;CB$98,"",VLOOKUP($BO127,CB$46:$CG$96,CB$100,FALSE))</f>
        <v/>
      </c>
      <c r="CC127" s="8" t="str">
        <f ca="1">IF($BO127&gt;CC$98,"",VLOOKUP($BO127,CC$46:$CG$96,CC$100,FALSE))</f>
        <v/>
      </c>
      <c r="CD127" s="8" t="str">
        <f ca="1">IF($BO127&gt;CD$98,"",VLOOKUP($BO127,CD$46:$CG$96,CD$100,FALSE))</f>
        <v/>
      </c>
      <c r="CE127" s="8" t="str">
        <f ca="1">IF($BO127&gt;CE$98,"",VLOOKUP($BO127,CE$46:$CG$96,CE$100,FALSE))</f>
        <v/>
      </c>
      <c r="CL127" s="8">
        <f t="shared" si="41"/>
        <v>26</v>
      </c>
      <c r="CM127" s="8" t="str">
        <f ca="1">IF($CL127&gt;CM$98,"",VLOOKUP($CL127,CM$46:$DD$96,CM$100,FALSE))</f>
        <v/>
      </c>
      <c r="CN127" s="8" t="str">
        <f ca="1">IF($CL127&gt;CN$98,"",VLOOKUP($CL127,CN$46:$DD$96,CN$100,FALSE))</f>
        <v/>
      </c>
      <c r="CO127" s="8" t="str">
        <f ca="1">IF($CL127&gt;CO$98,"",VLOOKUP($CL127,CO$46:$DD$96,CO$100,FALSE))</f>
        <v/>
      </c>
      <c r="CP127" s="8" t="str">
        <f ca="1">IF($CL127&gt;CP$98,"",VLOOKUP($CL127,CP$46:$DD$96,CP$100,FALSE))</f>
        <v/>
      </c>
      <c r="CQ127" s="8" t="str">
        <f ca="1">IF($CL127&gt;CQ$98,"",VLOOKUP($CL127,CQ$46:$DD$96,CQ$100,FALSE))</f>
        <v/>
      </c>
      <c r="CR127" s="8" t="str">
        <f ca="1">IF($CL127&gt;CR$98,"",VLOOKUP($CL127,CR$46:$DD$96,CR$100,FALSE))</f>
        <v/>
      </c>
      <c r="CS127" s="8" t="str">
        <f ca="1">IF($CL127&gt;CS$98,"",VLOOKUP($CL127,CS$46:$DD$96,CS$100,FALSE))</f>
        <v/>
      </c>
      <c r="CT127" s="8" t="str">
        <f ca="1">IF($CL127&gt;CT$98,"",VLOOKUP($CL127,CT$46:$DD$96,CT$100,FALSE))</f>
        <v/>
      </c>
      <c r="CU127" s="8" t="str">
        <f ca="1">IF($CL127&gt;CU$98,"",VLOOKUP($CL127,CU$46:$DD$96,CU$100,FALSE))</f>
        <v/>
      </c>
      <c r="CV127" s="8" t="str">
        <f ca="1">IF($CL127&gt;CV$98,"",VLOOKUP($CL127,CV$46:$DD$96,CV$100,FALSE))</f>
        <v/>
      </c>
      <c r="CW127" s="8" t="str">
        <f ca="1">IF($CL127&gt;CW$98,"",VLOOKUP($CL127,CW$46:$DD$96,CW$100,FALSE))</f>
        <v/>
      </c>
      <c r="CX127" s="8" t="str">
        <f ca="1">IF($CL127&gt;CX$98,"",VLOOKUP($CL127,CX$46:$DD$96,CX$100,FALSE))</f>
        <v/>
      </c>
      <c r="CY127" s="8" t="str">
        <f ca="1">IF($CL127&gt;CY$98,"",VLOOKUP($CL127,CY$46:$DD$96,CY$100,FALSE))</f>
        <v/>
      </c>
      <c r="CZ127" s="8" t="str">
        <f ca="1">IF($CL127&gt;CZ$98,"",VLOOKUP($CL127,CZ$46:$DD$96,CZ$100,FALSE))</f>
        <v/>
      </c>
      <c r="DA127" s="8" t="str">
        <f ca="1">IF($CL127&gt;DA$98,"",VLOOKUP($CL127,DA$46:$DD$96,DA$100,FALSE))</f>
        <v/>
      </c>
      <c r="DB127" s="8" t="str">
        <f ca="1">IF($CL127&gt;DB$98,"",VLOOKUP($CL127,DB$46:$DD$96,DB$100,FALSE))</f>
        <v/>
      </c>
      <c r="DH127" s="13" t="s">
        <v>96</v>
      </c>
      <c r="DI127" s="15">
        <f t="shared" si="44"/>
        <v>1</v>
      </c>
      <c r="DK127" s="15">
        <f t="shared" si="42"/>
        <v>100</v>
      </c>
      <c r="DL127" s="15">
        <f t="shared" si="43"/>
        <v>88</v>
      </c>
      <c r="DM127" s="13" t="s">
        <v>196</v>
      </c>
      <c r="DN127" s="13">
        <v>16</v>
      </c>
      <c r="DO127" s="13">
        <v>5</v>
      </c>
      <c r="DP127" s="13">
        <v>3</v>
      </c>
      <c r="DQ127" s="13">
        <v>3</v>
      </c>
      <c r="DR127" s="13">
        <v>9</v>
      </c>
      <c r="DS127" s="16" t="s">
        <v>32</v>
      </c>
      <c r="DT127" s="14">
        <v>50000</v>
      </c>
      <c r="DU127" s="16" t="s">
        <v>476</v>
      </c>
      <c r="DV127" s="13" t="s">
        <v>492</v>
      </c>
      <c r="DW127" s="16"/>
      <c r="EB127" s="30">
        <f t="shared" si="45"/>
        <v>0</v>
      </c>
      <c r="ED127" s="30">
        <f t="array" ref="ED127">SUM($ES$39:$FR$39*ES127:FR127)</f>
        <v>0</v>
      </c>
      <c r="EE127" s="24">
        <f>IF(EB127=0,0,MAX($EE$41:EE126)+1)</f>
        <v>0</v>
      </c>
      <c r="EF127" s="24">
        <f t="shared" si="46"/>
        <v>87</v>
      </c>
      <c r="EG127" s="27" t="s">
        <v>432</v>
      </c>
      <c r="EH127" s="27">
        <v>1</v>
      </c>
      <c r="EI127" s="27">
        <v>6</v>
      </c>
      <c r="EJ127" s="27">
        <v>3</v>
      </c>
      <c r="EK127" s="27">
        <v>3</v>
      </c>
      <c r="EL127" s="27">
        <v>8</v>
      </c>
      <c r="EM127" s="27" t="s">
        <v>433</v>
      </c>
      <c r="EN127" s="28">
        <v>190000</v>
      </c>
      <c r="EQ127" s="30">
        <v>1</v>
      </c>
      <c r="FE127" s="27">
        <v>1</v>
      </c>
      <c r="FO127" s="27">
        <v>1</v>
      </c>
    </row>
    <row r="128" spans="67:174" ht="15" hidden="1" customHeight="1">
      <c r="BO128" s="8">
        <f t="shared" si="40"/>
        <v>27</v>
      </c>
      <c r="BP128" s="8" t="str">
        <f ca="1">IF($BO128&gt;BP$98,"",VLOOKUP($BO128,BP$46:$CG$96,BP$100,FALSE))</f>
        <v/>
      </c>
      <c r="BQ128" s="8" t="str">
        <f ca="1">IF($BO128&gt;BQ$98,"",VLOOKUP($BO128,BQ$46:$CG$96,BQ$100,FALSE))</f>
        <v/>
      </c>
      <c r="BR128" s="8" t="str">
        <f ca="1">IF($BO128&gt;BR$98,"",VLOOKUP($BO128,BR$46:$CG$96,BR$100,FALSE))</f>
        <v/>
      </c>
      <c r="BS128" s="8" t="str">
        <f ca="1">IF($BO128&gt;BS$98,"",VLOOKUP($BO128,BS$46:$CG$96,BS$100,FALSE))</f>
        <v/>
      </c>
      <c r="BT128" s="8" t="str">
        <f ca="1">IF($BO128&gt;BT$98,"",VLOOKUP($BO128,BT$46:$CG$96,BT$100,FALSE))</f>
        <v/>
      </c>
      <c r="BU128" s="8" t="str">
        <f ca="1">IF($BO128&gt;BU$98,"",VLOOKUP($BO128,BU$46:$CG$96,BU$100,FALSE))</f>
        <v/>
      </c>
      <c r="BV128" s="8" t="str">
        <f ca="1">IF($BO128&gt;BV$98,"",VLOOKUP($BO128,BV$46:$CG$96,BV$100,FALSE))</f>
        <v/>
      </c>
      <c r="BW128" s="8" t="str">
        <f ca="1">IF($BO128&gt;BW$98,"",VLOOKUP($BO128,BW$46:$CG$96,BW$100,FALSE))</f>
        <v/>
      </c>
      <c r="BX128" s="8" t="str">
        <f ca="1">IF($BO128&gt;BX$98,"",VLOOKUP($BO128,BX$46:$CG$96,BX$100,FALSE))</f>
        <v/>
      </c>
      <c r="BY128" s="8" t="str">
        <f ca="1">IF($BO128&gt;BY$98,"",VLOOKUP($BO128,BY$46:$CG$96,BY$100,FALSE))</f>
        <v/>
      </c>
      <c r="BZ128" s="8" t="str">
        <f ca="1">IF($BO128&gt;BZ$98,"",VLOOKUP($BO128,BZ$46:$CG$96,BZ$100,FALSE))</f>
        <v/>
      </c>
      <c r="CA128" s="8" t="str">
        <f ca="1">IF($BO128&gt;CA$98,"",VLOOKUP($BO128,CA$46:$CG$96,CA$100,FALSE))</f>
        <v/>
      </c>
      <c r="CB128" s="8" t="str">
        <f ca="1">IF($BO128&gt;CB$98,"",VLOOKUP($BO128,CB$46:$CG$96,CB$100,FALSE))</f>
        <v/>
      </c>
      <c r="CC128" s="8" t="str">
        <f ca="1">IF($BO128&gt;CC$98,"",VLOOKUP($BO128,CC$46:$CG$96,CC$100,FALSE))</f>
        <v/>
      </c>
      <c r="CD128" s="8" t="str">
        <f ca="1">IF($BO128&gt;CD$98,"",VLOOKUP($BO128,CD$46:$CG$96,CD$100,FALSE))</f>
        <v/>
      </c>
      <c r="CE128" s="8" t="str">
        <f ca="1">IF($BO128&gt;CE$98,"",VLOOKUP($BO128,CE$46:$CG$96,CE$100,FALSE))</f>
        <v/>
      </c>
      <c r="CL128" s="8">
        <f t="shared" si="41"/>
        <v>27</v>
      </c>
      <c r="CM128" s="8" t="str">
        <f ca="1">IF($CL128&gt;CM$98,"",VLOOKUP($CL128,CM$46:$DD$96,CM$100,FALSE))</f>
        <v/>
      </c>
      <c r="CN128" s="8" t="str">
        <f ca="1">IF($CL128&gt;CN$98,"",VLOOKUP($CL128,CN$46:$DD$96,CN$100,FALSE))</f>
        <v/>
      </c>
      <c r="CO128" s="8" t="str">
        <f ca="1">IF($CL128&gt;CO$98,"",VLOOKUP($CL128,CO$46:$DD$96,CO$100,FALSE))</f>
        <v/>
      </c>
      <c r="CP128" s="8" t="str">
        <f ca="1">IF($CL128&gt;CP$98,"",VLOOKUP($CL128,CP$46:$DD$96,CP$100,FALSE))</f>
        <v/>
      </c>
      <c r="CQ128" s="8" t="str">
        <f ca="1">IF($CL128&gt;CQ$98,"",VLOOKUP($CL128,CQ$46:$DD$96,CQ$100,FALSE))</f>
        <v/>
      </c>
      <c r="CR128" s="8" t="str">
        <f ca="1">IF($CL128&gt;CR$98,"",VLOOKUP($CL128,CR$46:$DD$96,CR$100,FALSE))</f>
        <v/>
      </c>
      <c r="CS128" s="8" t="str">
        <f ca="1">IF($CL128&gt;CS$98,"",VLOOKUP($CL128,CS$46:$DD$96,CS$100,FALSE))</f>
        <v/>
      </c>
      <c r="CT128" s="8" t="str">
        <f ca="1">IF($CL128&gt;CT$98,"",VLOOKUP($CL128,CT$46:$DD$96,CT$100,FALSE))</f>
        <v/>
      </c>
      <c r="CU128" s="8" t="str">
        <f ca="1">IF($CL128&gt;CU$98,"",VLOOKUP($CL128,CU$46:$DD$96,CU$100,FALSE))</f>
        <v/>
      </c>
      <c r="CV128" s="8" t="str">
        <f ca="1">IF($CL128&gt;CV$98,"",VLOOKUP($CL128,CV$46:$DD$96,CV$100,FALSE))</f>
        <v/>
      </c>
      <c r="CW128" s="8" t="str">
        <f ca="1">IF($CL128&gt;CW$98,"",VLOOKUP($CL128,CW$46:$DD$96,CW$100,FALSE))</f>
        <v/>
      </c>
      <c r="CX128" s="8" t="str">
        <f ca="1">IF($CL128&gt;CX$98,"",VLOOKUP($CL128,CX$46:$DD$96,CX$100,FALSE))</f>
        <v/>
      </c>
      <c r="CY128" s="8" t="str">
        <f ca="1">IF($CL128&gt;CY$98,"",VLOOKUP($CL128,CY$46:$DD$96,CY$100,FALSE))</f>
        <v/>
      </c>
      <c r="CZ128" s="8" t="str">
        <f ca="1">IF($CL128&gt;CZ$98,"",VLOOKUP($CL128,CZ$46:$DD$96,CZ$100,FALSE))</f>
        <v/>
      </c>
      <c r="DA128" s="8" t="str">
        <f ca="1">IF($CL128&gt;DA$98,"",VLOOKUP($CL128,DA$46:$DD$96,DA$100,FALSE))</f>
        <v/>
      </c>
      <c r="DB128" s="8" t="str">
        <f ca="1">IF($CL128&gt;DB$98,"",VLOOKUP($CL128,DB$46:$DD$96,DB$100,FALSE))</f>
        <v/>
      </c>
      <c r="DH128" s="13" t="s">
        <v>96</v>
      </c>
      <c r="DI128" s="15">
        <f t="shared" si="44"/>
        <v>2</v>
      </c>
      <c r="DK128" s="15">
        <f t="shared" si="42"/>
        <v>100</v>
      </c>
      <c r="DL128" s="15">
        <f t="shared" si="43"/>
        <v>89</v>
      </c>
      <c r="DM128" s="13" t="s">
        <v>84</v>
      </c>
      <c r="DN128" s="13">
        <v>4</v>
      </c>
      <c r="DO128" s="13">
        <v>6</v>
      </c>
      <c r="DP128" s="13">
        <v>2</v>
      </c>
      <c r="DQ128" s="13">
        <v>3</v>
      </c>
      <c r="DR128" s="13">
        <v>7</v>
      </c>
      <c r="DS128" s="15" t="s">
        <v>111</v>
      </c>
      <c r="DT128" s="14">
        <v>40000</v>
      </c>
      <c r="DU128" s="16" t="s">
        <v>488</v>
      </c>
      <c r="DV128" s="13" t="s">
        <v>499</v>
      </c>
      <c r="DW128" s="16"/>
      <c r="EB128" s="30">
        <f t="shared" si="45"/>
        <v>0</v>
      </c>
      <c r="ED128" s="30">
        <f t="array" ref="ED128">SUM($ES$39:$FR$39*ES128:FR128)</f>
        <v>0</v>
      </c>
      <c r="EE128" s="24">
        <f>IF(EB128=0,0,MAX($EE$41:EE127)+1)</f>
        <v>0</v>
      </c>
      <c r="EF128" s="24">
        <f t="shared" si="46"/>
        <v>88</v>
      </c>
      <c r="EG128" s="30" t="s">
        <v>366</v>
      </c>
      <c r="EH128" s="30">
        <v>1</v>
      </c>
      <c r="EI128" s="30">
        <v>7</v>
      </c>
      <c r="EJ128" s="30">
        <v>4</v>
      </c>
      <c r="EK128" s="30">
        <v>1</v>
      </c>
      <c r="EL128" s="30">
        <v>9</v>
      </c>
      <c r="EM128" s="30" t="s">
        <v>367</v>
      </c>
      <c r="EN128" s="25">
        <v>250000</v>
      </c>
      <c r="EQ128" s="30">
        <v>0</v>
      </c>
      <c r="FG128" s="24">
        <v>1</v>
      </c>
      <c r="FH128" s="30"/>
      <c r="FN128" s="24">
        <v>1</v>
      </c>
      <c r="FO128" s="30"/>
    </row>
    <row r="129" spans="67:174" ht="15" hidden="1" customHeight="1">
      <c r="BO129" s="8">
        <f t="shared" si="40"/>
        <v>28</v>
      </c>
      <c r="BP129" s="8" t="str">
        <f ca="1">IF($BO129&gt;BP$98,"",VLOOKUP($BO129,BP$46:$CG$96,BP$100,FALSE))</f>
        <v/>
      </c>
      <c r="BQ129" s="8" t="str">
        <f ca="1">IF($BO129&gt;BQ$98,"",VLOOKUP($BO129,BQ$46:$CG$96,BQ$100,FALSE))</f>
        <v/>
      </c>
      <c r="BR129" s="8" t="str">
        <f ca="1">IF($BO129&gt;BR$98,"",VLOOKUP($BO129,BR$46:$CG$96,BR$100,FALSE))</f>
        <v/>
      </c>
      <c r="BS129" s="8" t="str">
        <f ca="1">IF($BO129&gt;BS$98,"",VLOOKUP($BO129,BS$46:$CG$96,BS$100,FALSE))</f>
        <v/>
      </c>
      <c r="BT129" s="8" t="str">
        <f ca="1">IF($BO129&gt;BT$98,"",VLOOKUP($BO129,BT$46:$CG$96,BT$100,FALSE))</f>
        <v/>
      </c>
      <c r="BU129" s="8" t="str">
        <f ca="1">IF($BO129&gt;BU$98,"",VLOOKUP($BO129,BU$46:$CG$96,BU$100,FALSE))</f>
        <v/>
      </c>
      <c r="BV129" s="8" t="str">
        <f ca="1">IF($BO129&gt;BV$98,"",VLOOKUP($BO129,BV$46:$CG$96,BV$100,FALSE))</f>
        <v/>
      </c>
      <c r="BW129" s="8" t="str">
        <f ca="1">IF($BO129&gt;BW$98,"",VLOOKUP($BO129,BW$46:$CG$96,BW$100,FALSE))</f>
        <v/>
      </c>
      <c r="BX129" s="8" t="str">
        <f ca="1">IF($BO129&gt;BX$98,"",VLOOKUP($BO129,BX$46:$CG$96,BX$100,FALSE))</f>
        <v/>
      </c>
      <c r="BY129" s="8" t="str">
        <f ca="1">IF($BO129&gt;BY$98,"",VLOOKUP($BO129,BY$46:$CG$96,BY$100,FALSE))</f>
        <v/>
      </c>
      <c r="BZ129" s="8" t="str">
        <f ca="1">IF($BO129&gt;BZ$98,"",VLOOKUP($BO129,BZ$46:$CG$96,BZ$100,FALSE))</f>
        <v/>
      </c>
      <c r="CA129" s="8" t="str">
        <f ca="1">IF($BO129&gt;CA$98,"",VLOOKUP($BO129,CA$46:$CG$96,CA$100,FALSE))</f>
        <v/>
      </c>
      <c r="CB129" s="8" t="str">
        <f ca="1">IF($BO129&gt;CB$98,"",VLOOKUP($BO129,CB$46:$CG$96,CB$100,FALSE))</f>
        <v/>
      </c>
      <c r="CC129" s="8" t="str">
        <f ca="1">IF($BO129&gt;CC$98,"",VLOOKUP($BO129,CC$46:$CG$96,CC$100,FALSE))</f>
        <v/>
      </c>
      <c r="CD129" s="8" t="str">
        <f ca="1">IF($BO129&gt;CD$98,"",VLOOKUP($BO129,CD$46:$CG$96,CD$100,FALSE))</f>
        <v/>
      </c>
      <c r="CE129" s="8" t="str">
        <f ca="1">IF($BO129&gt;CE$98,"",VLOOKUP($BO129,CE$46:$CG$96,CE$100,FALSE))</f>
        <v/>
      </c>
      <c r="CL129" s="8">
        <f t="shared" si="41"/>
        <v>28</v>
      </c>
      <c r="CM129" s="8" t="str">
        <f ca="1">IF($CL129&gt;CM$98,"",VLOOKUP($CL129,CM$46:$DD$96,CM$100,FALSE))</f>
        <v/>
      </c>
      <c r="CN129" s="8" t="str">
        <f ca="1">IF($CL129&gt;CN$98,"",VLOOKUP($CL129,CN$46:$DD$96,CN$100,FALSE))</f>
        <v/>
      </c>
      <c r="CO129" s="8" t="str">
        <f ca="1">IF($CL129&gt;CO$98,"",VLOOKUP($CL129,CO$46:$DD$96,CO$100,FALSE))</f>
        <v/>
      </c>
      <c r="CP129" s="8" t="str">
        <f ca="1">IF($CL129&gt;CP$98,"",VLOOKUP($CL129,CP$46:$DD$96,CP$100,FALSE))</f>
        <v/>
      </c>
      <c r="CQ129" s="8" t="str">
        <f ca="1">IF($CL129&gt;CQ$98,"",VLOOKUP($CL129,CQ$46:$DD$96,CQ$100,FALSE))</f>
        <v/>
      </c>
      <c r="CR129" s="8" t="str">
        <f ca="1">IF($CL129&gt;CR$98,"",VLOOKUP($CL129,CR$46:$DD$96,CR$100,FALSE))</f>
        <v/>
      </c>
      <c r="CS129" s="8" t="str">
        <f ca="1">IF($CL129&gt;CS$98,"",VLOOKUP($CL129,CS$46:$DD$96,CS$100,FALSE))</f>
        <v/>
      </c>
      <c r="CT129" s="8" t="str">
        <f ca="1">IF($CL129&gt;CT$98,"",VLOOKUP($CL129,CT$46:$DD$96,CT$100,FALSE))</f>
        <v/>
      </c>
      <c r="CU129" s="8" t="str">
        <f ca="1">IF($CL129&gt;CU$98,"",VLOOKUP($CL129,CU$46:$DD$96,CU$100,FALSE))</f>
        <v/>
      </c>
      <c r="CV129" s="8" t="str">
        <f ca="1">IF($CL129&gt;CV$98,"",VLOOKUP($CL129,CV$46:$DD$96,CV$100,FALSE))</f>
        <v/>
      </c>
      <c r="CW129" s="8" t="str">
        <f ca="1">IF($CL129&gt;CW$98,"",VLOOKUP($CL129,CW$46:$DD$96,CW$100,FALSE))</f>
        <v/>
      </c>
      <c r="CX129" s="8" t="str">
        <f ca="1">IF($CL129&gt;CX$98,"",VLOOKUP($CL129,CX$46:$DD$96,CX$100,FALSE))</f>
        <v/>
      </c>
      <c r="CY129" s="8" t="str">
        <f ca="1">IF($CL129&gt;CY$98,"",VLOOKUP($CL129,CY$46:$DD$96,CY$100,FALSE))</f>
        <v/>
      </c>
      <c r="CZ129" s="8" t="str">
        <f ca="1">IF($CL129&gt;CZ$98,"",VLOOKUP($CL129,CZ$46:$DD$96,CZ$100,FALSE))</f>
        <v/>
      </c>
      <c r="DA129" s="8" t="str">
        <f ca="1">IF($CL129&gt;DA$98,"",VLOOKUP($CL129,DA$46:$DD$96,DA$100,FALSE))</f>
        <v/>
      </c>
      <c r="DB129" s="8" t="str">
        <f ca="1">IF($CL129&gt;DB$98,"",VLOOKUP($CL129,DB$46:$DD$96,DB$100,FALSE))</f>
        <v/>
      </c>
      <c r="DH129" s="13" t="s">
        <v>96</v>
      </c>
      <c r="DI129" s="15">
        <f t="shared" si="44"/>
        <v>3</v>
      </c>
      <c r="DK129" s="15">
        <f t="shared" si="42"/>
        <v>100</v>
      </c>
      <c r="DL129" s="15">
        <f t="shared" si="43"/>
        <v>90</v>
      </c>
      <c r="DM129" s="13" t="s">
        <v>36</v>
      </c>
      <c r="DN129" s="13">
        <v>2</v>
      </c>
      <c r="DO129" s="13">
        <v>5</v>
      </c>
      <c r="DP129" s="13">
        <v>3</v>
      </c>
      <c r="DQ129" s="13">
        <v>3</v>
      </c>
      <c r="DR129" s="13">
        <v>8</v>
      </c>
      <c r="DS129" s="13" t="s">
        <v>137</v>
      </c>
      <c r="DT129" s="14">
        <v>70000</v>
      </c>
      <c r="DU129" s="16" t="s">
        <v>477</v>
      </c>
      <c r="DV129" s="13" t="s">
        <v>493</v>
      </c>
      <c r="DW129" s="16"/>
      <c r="EB129" s="30">
        <f t="shared" si="45"/>
        <v>0</v>
      </c>
      <c r="ED129" s="30">
        <f t="array" ref="ED129">SUM($ES$39:$FR$39*ES129:FR129)</f>
        <v>0</v>
      </c>
      <c r="EE129" s="24">
        <f>IF(EB129=0,0,MAX($EE$41:EE128)+1)</f>
        <v>0</v>
      </c>
      <c r="EF129" s="24">
        <f t="shared" si="46"/>
        <v>89</v>
      </c>
      <c r="EG129" s="30" t="s">
        <v>368</v>
      </c>
      <c r="EH129" s="30">
        <v>1</v>
      </c>
      <c r="EI129" s="30">
        <v>6</v>
      </c>
      <c r="EJ129" s="30">
        <v>3</v>
      </c>
      <c r="EK129" s="30">
        <v>4</v>
      </c>
      <c r="EL129" s="30">
        <v>8</v>
      </c>
      <c r="EM129" s="30" t="s">
        <v>369</v>
      </c>
      <c r="EN129" s="25">
        <v>180000</v>
      </c>
      <c r="EQ129" s="30">
        <v>0</v>
      </c>
      <c r="FC129" s="24">
        <v>1</v>
      </c>
      <c r="FH129" s="30"/>
      <c r="FO129" s="30"/>
    </row>
    <row r="130" spans="67:174" ht="15" hidden="1" customHeight="1">
      <c r="BO130" s="8">
        <f t="shared" si="40"/>
        <v>29</v>
      </c>
      <c r="BP130" s="8" t="str">
        <f ca="1">IF($BO130&gt;BP$98,"",VLOOKUP($BO130,BP$46:$CG$96,BP$100,FALSE))</f>
        <v/>
      </c>
      <c r="BQ130" s="8" t="str">
        <f ca="1">IF($BO130&gt;BQ$98,"",VLOOKUP($BO130,BQ$46:$CG$96,BQ$100,FALSE))</f>
        <v/>
      </c>
      <c r="BR130" s="8" t="str">
        <f ca="1">IF($BO130&gt;BR$98,"",VLOOKUP($BO130,BR$46:$CG$96,BR$100,FALSE))</f>
        <v/>
      </c>
      <c r="BS130" s="8" t="str">
        <f ca="1">IF($BO130&gt;BS$98,"",VLOOKUP($BO130,BS$46:$CG$96,BS$100,FALSE))</f>
        <v/>
      </c>
      <c r="BT130" s="8" t="str">
        <f ca="1">IF($BO130&gt;BT$98,"",VLOOKUP($BO130,BT$46:$CG$96,BT$100,FALSE))</f>
        <v/>
      </c>
      <c r="BU130" s="8" t="str">
        <f ca="1">IF($BO130&gt;BU$98,"",VLOOKUP($BO130,BU$46:$CG$96,BU$100,FALSE))</f>
        <v/>
      </c>
      <c r="BV130" s="8" t="str">
        <f ca="1">IF($BO130&gt;BV$98,"",VLOOKUP($BO130,BV$46:$CG$96,BV$100,FALSE))</f>
        <v/>
      </c>
      <c r="BW130" s="8" t="str">
        <f ca="1">IF($BO130&gt;BW$98,"",VLOOKUP($BO130,BW$46:$CG$96,BW$100,FALSE))</f>
        <v/>
      </c>
      <c r="BX130" s="8" t="str">
        <f ca="1">IF($BO130&gt;BX$98,"",VLOOKUP($BO130,BX$46:$CG$96,BX$100,FALSE))</f>
        <v/>
      </c>
      <c r="BY130" s="8" t="str">
        <f ca="1">IF($BO130&gt;BY$98,"",VLOOKUP($BO130,BY$46:$CG$96,BY$100,FALSE))</f>
        <v/>
      </c>
      <c r="BZ130" s="8" t="str">
        <f ca="1">IF($BO130&gt;BZ$98,"",VLOOKUP($BO130,BZ$46:$CG$96,BZ$100,FALSE))</f>
        <v/>
      </c>
      <c r="CA130" s="8" t="str">
        <f ca="1">IF($BO130&gt;CA$98,"",VLOOKUP($BO130,CA$46:$CG$96,CA$100,FALSE))</f>
        <v/>
      </c>
      <c r="CB130" s="8" t="str">
        <f ca="1">IF($BO130&gt;CB$98,"",VLOOKUP($BO130,CB$46:$CG$96,CB$100,FALSE))</f>
        <v/>
      </c>
      <c r="CC130" s="8" t="str">
        <f ca="1">IF($BO130&gt;CC$98,"",VLOOKUP($BO130,CC$46:$CG$96,CC$100,FALSE))</f>
        <v/>
      </c>
      <c r="CD130" s="8" t="str">
        <f ca="1">IF($BO130&gt;CD$98,"",VLOOKUP($BO130,CD$46:$CG$96,CD$100,FALSE))</f>
        <v/>
      </c>
      <c r="CE130" s="8" t="str">
        <f ca="1">IF($BO130&gt;CE$98,"",VLOOKUP($BO130,CE$46:$CG$96,CE$100,FALSE))</f>
        <v/>
      </c>
      <c r="CL130" s="8">
        <f t="shared" si="41"/>
        <v>29</v>
      </c>
      <c r="CM130" s="8" t="str">
        <f ca="1">IF($CL130&gt;CM$98,"",VLOOKUP($CL130,CM$46:$DD$96,CM$100,FALSE))</f>
        <v/>
      </c>
      <c r="CN130" s="8" t="str">
        <f ca="1">IF($CL130&gt;CN$98,"",VLOOKUP($CL130,CN$46:$DD$96,CN$100,FALSE))</f>
        <v/>
      </c>
      <c r="CO130" s="8" t="str">
        <f ca="1">IF($CL130&gt;CO$98,"",VLOOKUP($CL130,CO$46:$DD$96,CO$100,FALSE))</f>
        <v/>
      </c>
      <c r="CP130" s="8" t="str">
        <f ca="1">IF($CL130&gt;CP$98,"",VLOOKUP($CL130,CP$46:$DD$96,CP$100,FALSE))</f>
        <v/>
      </c>
      <c r="CQ130" s="8" t="str">
        <f ca="1">IF($CL130&gt;CQ$98,"",VLOOKUP($CL130,CQ$46:$DD$96,CQ$100,FALSE))</f>
        <v/>
      </c>
      <c r="CR130" s="8" t="str">
        <f ca="1">IF($CL130&gt;CR$98,"",VLOOKUP($CL130,CR$46:$DD$96,CR$100,FALSE))</f>
        <v/>
      </c>
      <c r="CS130" s="8" t="str">
        <f ca="1">IF($CL130&gt;CS$98,"",VLOOKUP($CL130,CS$46:$DD$96,CS$100,FALSE))</f>
        <v/>
      </c>
      <c r="CT130" s="8" t="str">
        <f ca="1">IF($CL130&gt;CT$98,"",VLOOKUP($CL130,CT$46:$DD$96,CT$100,FALSE))</f>
        <v/>
      </c>
      <c r="CU130" s="8" t="str">
        <f ca="1">IF($CL130&gt;CU$98,"",VLOOKUP($CL130,CU$46:$DD$96,CU$100,FALSE))</f>
        <v/>
      </c>
      <c r="CV130" s="8" t="str">
        <f ca="1">IF($CL130&gt;CV$98,"",VLOOKUP($CL130,CV$46:$DD$96,CV$100,FALSE))</f>
        <v/>
      </c>
      <c r="CW130" s="8" t="str">
        <f ca="1">IF($CL130&gt;CW$98,"",VLOOKUP($CL130,CW$46:$DD$96,CW$100,FALSE))</f>
        <v/>
      </c>
      <c r="CX130" s="8" t="str">
        <f ca="1">IF($CL130&gt;CX$98,"",VLOOKUP($CL130,CX$46:$DD$96,CX$100,FALSE))</f>
        <v/>
      </c>
      <c r="CY130" s="8" t="str">
        <f ca="1">IF($CL130&gt;CY$98,"",VLOOKUP($CL130,CY$46:$DD$96,CY$100,FALSE))</f>
        <v/>
      </c>
      <c r="CZ130" s="8" t="str">
        <f ca="1">IF($CL130&gt;CZ$98,"",VLOOKUP($CL130,CZ$46:$DD$96,CZ$100,FALSE))</f>
        <v/>
      </c>
      <c r="DA130" s="8" t="str">
        <f ca="1">IF($CL130&gt;DA$98,"",VLOOKUP($CL130,DA$46:$DD$96,DA$100,FALSE))</f>
        <v/>
      </c>
      <c r="DB130" s="8" t="str">
        <f ca="1">IF($CL130&gt;DB$98,"",VLOOKUP($CL130,DB$46:$DD$96,DB$100,FALSE))</f>
        <v/>
      </c>
      <c r="DH130" s="13" t="s">
        <v>96</v>
      </c>
      <c r="DI130" s="15">
        <f t="shared" si="44"/>
        <v>4</v>
      </c>
      <c r="DK130" s="15">
        <f t="shared" si="42"/>
        <v>100</v>
      </c>
      <c r="DL130" s="15">
        <f t="shared" si="43"/>
        <v>91</v>
      </c>
      <c r="DM130" s="13" t="s">
        <v>203</v>
      </c>
      <c r="DN130" s="13">
        <v>4</v>
      </c>
      <c r="DO130" s="13">
        <v>4</v>
      </c>
      <c r="DP130" s="13">
        <v>4</v>
      </c>
      <c r="DQ130" s="13">
        <v>2</v>
      </c>
      <c r="DR130" s="13">
        <v>9</v>
      </c>
      <c r="DS130" s="16" t="s">
        <v>32</v>
      </c>
      <c r="DT130" s="14">
        <v>80000</v>
      </c>
      <c r="DU130" s="16" t="s">
        <v>479</v>
      </c>
      <c r="DV130" s="13" t="s">
        <v>495</v>
      </c>
      <c r="DW130" s="16"/>
      <c r="EB130" s="30">
        <f t="shared" si="45"/>
        <v>0</v>
      </c>
      <c r="ED130" s="30">
        <f t="array" ref="ED130">SUM($ES$39:$FR$39*ES130:FR130)</f>
        <v>0</v>
      </c>
      <c r="EE130" s="24">
        <f>IF(EB130=0,0,MAX($EE$41:EE129)+1)</f>
        <v>0</v>
      </c>
      <c r="EF130" s="30">
        <f t="shared" si="46"/>
        <v>90</v>
      </c>
      <c r="EG130" s="27" t="s">
        <v>436</v>
      </c>
      <c r="EH130" s="27">
        <v>1</v>
      </c>
      <c r="EI130" s="27">
        <v>6</v>
      </c>
      <c r="EJ130" s="27">
        <v>2</v>
      </c>
      <c r="EK130" s="27">
        <v>3</v>
      </c>
      <c r="EL130" s="27">
        <v>7</v>
      </c>
      <c r="EM130" s="27" t="s">
        <v>437</v>
      </c>
      <c r="EN130" s="28">
        <v>100000</v>
      </c>
      <c r="EQ130" s="30">
        <v>1</v>
      </c>
      <c r="ES130" s="30"/>
      <c r="ET130" s="30"/>
      <c r="EU130" s="30"/>
      <c r="EV130" s="30"/>
      <c r="EW130" s="30"/>
      <c r="EX130" s="30"/>
      <c r="EY130" s="30"/>
      <c r="EZ130" s="30"/>
      <c r="FA130" s="30"/>
      <c r="FB130" s="30"/>
      <c r="FC130" s="30"/>
      <c r="FD130" s="30"/>
      <c r="FE130" s="30"/>
      <c r="FF130" s="30"/>
      <c r="FG130" s="30"/>
      <c r="FH130" s="27">
        <v>1</v>
      </c>
      <c r="FI130" s="30"/>
      <c r="FJ130" s="30"/>
      <c r="FK130" s="30"/>
      <c r="FL130" s="30"/>
      <c r="FM130" s="30"/>
      <c r="FN130" s="30"/>
      <c r="FO130" s="27">
        <v>1</v>
      </c>
      <c r="FP130" s="30"/>
      <c r="FQ130" s="30"/>
    </row>
    <row r="131" spans="67:174" ht="15" hidden="1" customHeight="1">
      <c r="BO131" s="8">
        <f t="shared" si="40"/>
        <v>30</v>
      </c>
      <c r="BP131" s="8" t="str">
        <f ca="1">IF($BO131&gt;BP$98,"",VLOOKUP($BO131,BP$46:$CG$96,BP$100,FALSE))</f>
        <v/>
      </c>
      <c r="BQ131" s="8" t="str">
        <f ca="1">IF($BO131&gt;BQ$98,"",VLOOKUP($BO131,BQ$46:$CG$96,BQ$100,FALSE))</f>
        <v/>
      </c>
      <c r="BR131" s="8" t="str">
        <f ca="1">IF($BO131&gt;BR$98,"",VLOOKUP($BO131,BR$46:$CG$96,BR$100,FALSE))</f>
        <v/>
      </c>
      <c r="BS131" s="8" t="str">
        <f ca="1">IF($BO131&gt;BS$98,"",VLOOKUP($BO131,BS$46:$CG$96,BS$100,FALSE))</f>
        <v/>
      </c>
      <c r="BT131" s="8" t="str">
        <f ca="1">IF($BO131&gt;BT$98,"",VLOOKUP($BO131,BT$46:$CG$96,BT$100,FALSE))</f>
        <v/>
      </c>
      <c r="BU131" s="8" t="str">
        <f ca="1">IF($BO131&gt;BU$98,"",VLOOKUP($BO131,BU$46:$CG$96,BU$100,FALSE))</f>
        <v/>
      </c>
      <c r="BV131" s="8" t="str">
        <f ca="1">IF($BO131&gt;BV$98,"",VLOOKUP($BO131,BV$46:$CG$96,BV$100,FALSE))</f>
        <v/>
      </c>
      <c r="BW131" s="8" t="str">
        <f ca="1">IF($BO131&gt;BW$98,"",VLOOKUP($BO131,BW$46:$CG$96,BW$100,FALSE))</f>
        <v/>
      </c>
      <c r="BX131" s="8" t="str">
        <f ca="1">IF($BO131&gt;BX$98,"",VLOOKUP($BO131,BX$46:$CG$96,BX$100,FALSE))</f>
        <v/>
      </c>
      <c r="BY131" s="8" t="str">
        <f ca="1">IF($BO131&gt;BY$98,"",VLOOKUP($BO131,BY$46:$CG$96,BY$100,FALSE))</f>
        <v/>
      </c>
      <c r="BZ131" s="8" t="str">
        <f ca="1">IF($BO131&gt;BZ$98,"",VLOOKUP($BO131,BZ$46:$CG$96,BZ$100,FALSE))</f>
        <v/>
      </c>
      <c r="CA131" s="8" t="str">
        <f ca="1">IF($BO131&gt;CA$98,"",VLOOKUP($BO131,CA$46:$CG$96,CA$100,FALSE))</f>
        <v/>
      </c>
      <c r="CB131" s="8" t="str">
        <f ca="1">IF($BO131&gt;CB$98,"",VLOOKUP($BO131,CB$46:$CG$96,CB$100,FALSE))</f>
        <v/>
      </c>
      <c r="CC131" s="8" t="str">
        <f ca="1">IF($BO131&gt;CC$98,"",VLOOKUP($BO131,CC$46:$CG$96,CC$100,FALSE))</f>
        <v/>
      </c>
      <c r="CD131" s="8" t="str">
        <f ca="1">IF($BO131&gt;CD$98,"",VLOOKUP($BO131,CD$46:$CG$96,CD$100,FALSE))</f>
        <v/>
      </c>
      <c r="CE131" s="8" t="str">
        <f ca="1">IF($BO131&gt;CE$98,"",VLOOKUP($BO131,CE$46:$CG$96,CE$100,FALSE))</f>
        <v/>
      </c>
      <c r="CL131" s="8">
        <f t="shared" si="41"/>
        <v>30</v>
      </c>
      <c r="CM131" s="8" t="str">
        <f ca="1">IF($CL131&gt;CM$98,"",VLOOKUP($CL131,CM$46:$DD$96,CM$100,FALSE))</f>
        <v/>
      </c>
      <c r="CN131" s="8" t="str">
        <f ca="1">IF($CL131&gt;CN$98,"",VLOOKUP($CL131,CN$46:$DD$96,CN$100,FALSE))</f>
        <v/>
      </c>
      <c r="CO131" s="8" t="str">
        <f ca="1">IF($CL131&gt;CO$98,"",VLOOKUP($CL131,CO$46:$DD$96,CO$100,FALSE))</f>
        <v/>
      </c>
      <c r="CP131" s="8" t="str">
        <f ca="1">IF($CL131&gt;CP$98,"",VLOOKUP($CL131,CP$46:$DD$96,CP$100,FALSE))</f>
        <v/>
      </c>
      <c r="CQ131" s="8" t="str">
        <f ca="1">IF($CL131&gt;CQ$98,"",VLOOKUP($CL131,CQ$46:$DD$96,CQ$100,FALSE))</f>
        <v/>
      </c>
      <c r="CR131" s="8" t="str">
        <f ca="1">IF($CL131&gt;CR$98,"",VLOOKUP($CL131,CR$46:$DD$96,CR$100,FALSE))</f>
        <v/>
      </c>
      <c r="CS131" s="8" t="str">
        <f ca="1">IF($CL131&gt;CS$98,"",VLOOKUP($CL131,CS$46:$DD$96,CS$100,FALSE))</f>
        <v/>
      </c>
      <c r="CT131" s="8" t="str">
        <f ca="1">IF($CL131&gt;CT$98,"",VLOOKUP($CL131,CT$46:$DD$96,CT$100,FALSE))</f>
        <v/>
      </c>
      <c r="CU131" s="8" t="str">
        <f ca="1">IF($CL131&gt;CU$98,"",VLOOKUP($CL131,CU$46:$DD$96,CU$100,FALSE))</f>
        <v/>
      </c>
      <c r="CV131" s="8" t="str">
        <f ca="1">IF($CL131&gt;CV$98,"",VLOOKUP($CL131,CV$46:$DD$96,CV$100,FALSE))</f>
        <v/>
      </c>
      <c r="CW131" s="8" t="str">
        <f ca="1">IF($CL131&gt;CW$98,"",VLOOKUP($CL131,CW$46:$DD$96,CW$100,FALSE))</f>
        <v/>
      </c>
      <c r="CX131" s="8" t="str">
        <f ca="1">IF($CL131&gt;CX$98,"",VLOOKUP($CL131,CX$46:$DD$96,CX$100,FALSE))</f>
        <v/>
      </c>
      <c r="CY131" s="8" t="str">
        <f ca="1">IF($CL131&gt;CY$98,"",VLOOKUP($CL131,CY$46:$DD$96,CY$100,FALSE))</f>
        <v/>
      </c>
      <c r="CZ131" s="8" t="str">
        <f ca="1">IF($CL131&gt;CZ$98,"",VLOOKUP($CL131,CZ$46:$DD$96,CZ$100,FALSE))</f>
        <v/>
      </c>
      <c r="DA131" s="8" t="str">
        <f ca="1">IF($CL131&gt;DA$98,"",VLOOKUP($CL131,DA$46:$DD$96,DA$100,FALSE))</f>
        <v/>
      </c>
      <c r="DB131" s="8" t="str">
        <f ca="1">IF($CL131&gt;DB$98,"",VLOOKUP($CL131,DB$46:$DD$96,DB$100,FALSE))</f>
        <v/>
      </c>
      <c r="DH131" s="13" t="s">
        <v>96</v>
      </c>
      <c r="DI131" s="15">
        <f t="shared" si="44"/>
        <v>5</v>
      </c>
      <c r="DK131" s="15">
        <f t="shared" si="42"/>
        <v>100</v>
      </c>
      <c r="DL131" s="15">
        <f t="shared" si="43"/>
        <v>92</v>
      </c>
      <c r="DM131" s="13" t="s">
        <v>40</v>
      </c>
      <c r="DN131" s="13">
        <v>4</v>
      </c>
      <c r="DO131" s="13">
        <v>6</v>
      </c>
      <c r="DP131" s="13">
        <v>3</v>
      </c>
      <c r="DQ131" s="13">
        <v>3</v>
      </c>
      <c r="DR131" s="13">
        <v>9</v>
      </c>
      <c r="DS131" s="13" t="s">
        <v>77</v>
      </c>
      <c r="DT131" s="14">
        <v>80000</v>
      </c>
      <c r="DU131" s="16" t="s">
        <v>479</v>
      </c>
      <c r="DV131" s="13" t="s">
        <v>495</v>
      </c>
      <c r="DW131" s="16"/>
      <c r="EB131" s="30">
        <f t="shared" si="45"/>
        <v>0</v>
      </c>
      <c r="ED131" s="30">
        <f t="array" ref="ED131">SUM($ES$39:$FR$39*ES131:FR131)</f>
        <v>0</v>
      </c>
      <c r="EE131" s="24">
        <f>IF(EB131=0,0,MAX($EE$41:EE130)+1)</f>
        <v>0</v>
      </c>
      <c r="EF131" s="30">
        <f t="shared" si="46"/>
        <v>91</v>
      </c>
      <c r="EG131" s="27" t="s">
        <v>389</v>
      </c>
      <c r="EH131" s="30">
        <v>1</v>
      </c>
      <c r="EI131" s="27">
        <v>3</v>
      </c>
      <c r="EJ131" s="27">
        <v>7</v>
      </c>
      <c r="EK131" s="27">
        <v>2</v>
      </c>
      <c r="EL131" s="27">
        <v>9</v>
      </c>
      <c r="EM131" s="27" t="s">
        <v>390</v>
      </c>
      <c r="EN131" s="25">
        <v>110000</v>
      </c>
      <c r="EQ131" s="30">
        <v>1</v>
      </c>
      <c r="ES131" s="30"/>
      <c r="ET131" s="30"/>
      <c r="EU131" s="30"/>
      <c r="EV131" s="30"/>
      <c r="EW131" s="30"/>
      <c r="EX131" s="30"/>
      <c r="EY131" s="30"/>
      <c r="EZ131" s="30"/>
      <c r="FA131" s="30"/>
      <c r="FB131" s="30"/>
      <c r="FC131" s="30"/>
      <c r="FD131" s="30"/>
      <c r="FE131" s="30"/>
      <c r="FF131" s="30"/>
      <c r="FG131" s="30"/>
      <c r="FH131" s="30"/>
      <c r="FI131" s="30"/>
      <c r="FJ131" s="27">
        <v>1</v>
      </c>
      <c r="FK131" s="30"/>
      <c r="FL131" s="30"/>
      <c r="FM131" s="30"/>
      <c r="FN131" s="30"/>
      <c r="FO131" s="30"/>
      <c r="FP131" s="30"/>
      <c r="FQ131" s="30"/>
    </row>
    <row r="132" spans="67:174" ht="15" hidden="1" customHeight="1">
      <c r="BO132" s="8">
        <f t="shared" si="40"/>
        <v>31</v>
      </c>
      <c r="BP132" s="8" t="str">
        <f ca="1">IF($BO132&gt;BP$98,"",VLOOKUP($BO132,BP$46:$CG$96,BP$100,FALSE))</f>
        <v/>
      </c>
      <c r="BQ132" s="8" t="str">
        <f ca="1">IF($BO132&gt;BQ$98,"",VLOOKUP($BO132,BQ$46:$CG$96,BQ$100,FALSE))</f>
        <v/>
      </c>
      <c r="BR132" s="8" t="str">
        <f ca="1">IF($BO132&gt;BR$98,"",VLOOKUP($BO132,BR$46:$CG$96,BR$100,FALSE))</f>
        <v/>
      </c>
      <c r="BS132" s="8" t="str">
        <f ca="1">IF($BO132&gt;BS$98,"",VLOOKUP($BO132,BS$46:$CG$96,BS$100,FALSE))</f>
        <v/>
      </c>
      <c r="BT132" s="8" t="str">
        <f ca="1">IF($BO132&gt;BT$98,"",VLOOKUP($BO132,BT$46:$CG$96,BT$100,FALSE))</f>
        <v/>
      </c>
      <c r="BU132" s="8" t="str">
        <f ca="1">IF($BO132&gt;BU$98,"",VLOOKUP($BO132,BU$46:$CG$96,BU$100,FALSE))</f>
        <v/>
      </c>
      <c r="BV132" s="8" t="str">
        <f ca="1">IF($BO132&gt;BV$98,"",VLOOKUP($BO132,BV$46:$CG$96,BV$100,FALSE))</f>
        <v/>
      </c>
      <c r="BW132" s="8" t="str">
        <f ca="1">IF($BO132&gt;BW$98,"",VLOOKUP($BO132,BW$46:$CG$96,BW$100,FALSE))</f>
        <v/>
      </c>
      <c r="BX132" s="8" t="str">
        <f ca="1">IF($BO132&gt;BX$98,"",VLOOKUP($BO132,BX$46:$CG$96,BX$100,FALSE))</f>
        <v/>
      </c>
      <c r="BY132" s="8" t="str">
        <f ca="1">IF($BO132&gt;BY$98,"",VLOOKUP($BO132,BY$46:$CG$96,BY$100,FALSE))</f>
        <v/>
      </c>
      <c r="BZ132" s="8" t="str">
        <f ca="1">IF($BO132&gt;BZ$98,"",VLOOKUP($BO132,BZ$46:$CG$96,BZ$100,FALSE))</f>
        <v/>
      </c>
      <c r="CA132" s="8" t="str">
        <f ca="1">IF($BO132&gt;CA$98,"",VLOOKUP($BO132,CA$46:$CG$96,CA$100,FALSE))</f>
        <v/>
      </c>
      <c r="CB132" s="8" t="str">
        <f ca="1">IF($BO132&gt;CB$98,"",VLOOKUP($BO132,CB$46:$CG$96,CB$100,FALSE))</f>
        <v/>
      </c>
      <c r="CC132" s="8" t="str">
        <f ca="1">IF($BO132&gt;CC$98,"",VLOOKUP($BO132,CC$46:$CG$96,CC$100,FALSE))</f>
        <v/>
      </c>
      <c r="CD132" s="8" t="str">
        <f ca="1">IF($BO132&gt;CD$98,"",VLOOKUP($BO132,CD$46:$CG$96,CD$100,FALSE))</f>
        <v/>
      </c>
      <c r="CE132" s="8" t="str">
        <f ca="1">IF($BO132&gt;CE$98,"",VLOOKUP($BO132,CE$46:$CG$96,CE$100,FALSE))</f>
        <v/>
      </c>
      <c r="CL132" s="8">
        <f t="shared" si="41"/>
        <v>31</v>
      </c>
      <c r="CM132" s="8" t="str">
        <f ca="1">IF($CL132&gt;CM$98,"",VLOOKUP($CL132,CM$46:$DD$96,CM$100,FALSE))</f>
        <v/>
      </c>
      <c r="CN132" s="8" t="str">
        <f ca="1">IF($CL132&gt;CN$98,"",VLOOKUP($CL132,CN$46:$DD$96,CN$100,FALSE))</f>
        <v/>
      </c>
      <c r="CO132" s="8" t="str">
        <f ca="1">IF($CL132&gt;CO$98,"",VLOOKUP($CL132,CO$46:$DD$96,CO$100,FALSE))</f>
        <v/>
      </c>
      <c r="CP132" s="8" t="str">
        <f ca="1">IF($CL132&gt;CP$98,"",VLOOKUP($CL132,CP$46:$DD$96,CP$100,FALSE))</f>
        <v/>
      </c>
      <c r="CQ132" s="8" t="str">
        <f ca="1">IF($CL132&gt;CQ$98,"",VLOOKUP($CL132,CQ$46:$DD$96,CQ$100,FALSE))</f>
        <v/>
      </c>
      <c r="CR132" s="8" t="str">
        <f ca="1">IF($CL132&gt;CR$98,"",VLOOKUP($CL132,CR$46:$DD$96,CR$100,FALSE))</f>
        <v/>
      </c>
      <c r="CS132" s="8" t="str">
        <f ca="1">IF($CL132&gt;CS$98,"",VLOOKUP($CL132,CS$46:$DD$96,CS$100,FALSE))</f>
        <v/>
      </c>
      <c r="CT132" s="8" t="str">
        <f ca="1">IF($CL132&gt;CT$98,"",VLOOKUP($CL132,CT$46:$DD$96,CT$100,FALSE))</f>
        <v/>
      </c>
      <c r="CU132" s="8" t="str">
        <f ca="1">IF($CL132&gt;CU$98,"",VLOOKUP($CL132,CU$46:$DD$96,CU$100,FALSE))</f>
        <v/>
      </c>
      <c r="CV132" s="8" t="str">
        <f ca="1">IF($CL132&gt;CV$98,"",VLOOKUP($CL132,CV$46:$DD$96,CV$100,FALSE))</f>
        <v/>
      </c>
      <c r="CW132" s="8" t="str">
        <f ca="1">IF($CL132&gt;CW$98,"",VLOOKUP($CL132,CW$46:$DD$96,CW$100,FALSE))</f>
        <v/>
      </c>
      <c r="CX132" s="8" t="str">
        <f ca="1">IF($CL132&gt;CX$98,"",VLOOKUP($CL132,CX$46:$DD$96,CX$100,FALSE))</f>
        <v/>
      </c>
      <c r="CY132" s="8" t="str">
        <f ca="1">IF($CL132&gt;CY$98,"",VLOOKUP($CL132,CY$46:$DD$96,CY$100,FALSE))</f>
        <v/>
      </c>
      <c r="CZ132" s="8" t="str">
        <f ca="1">IF($CL132&gt;CZ$98,"",VLOOKUP($CL132,CZ$46:$DD$96,CZ$100,FALSE))</f>
        <v/>
      </c>
      <c r="DA132" s="8" t="str">
        <f ca="1">IF($CL132&gt;DA$98,"",VLOOKUP($CL132,DA$46:$DD$96,DA$100,FALSE))</f>
        <v/>
      </c>
      <c r="DB132" s="8" t="str">
        <f ca="1">IF($CL132&gt;DB$98,"",VLOOKUP($CL132,DB$46:$DD$96,DB$100,FALSE))</f>
        <v/>
      </c>
      <c r="DH132" s="13" t="s">
        <v>96</v>
      </c>
      <c r="DI132" s="15">
        <f t="shared" si="44"/>
        <v>6</v>
      </c>
      <c r="DK132" s="15">
        <f t="shared" si="42"/>
        <v>100</v>
      </c>
      <c r="DL132" s="15">
        <f t="shared" si="43"/>
        <v>93</v>
      </c>
      <c r="DM132" s="13" t="s">
        <v>120</v>
      </c>
      <c r="DN132" s="13">
        <v>1</v>
      </c>
      <c r="DO132" s="13">
        <v>4</v>
      </c>
      <c r="DP132" s="13">
        <v>5</v>
      </c>
      <c r="DQ132" s="13">
        <v>1</v>
      </c>
      <c r="DR132" s="13">
        <v>9</v>
      </c>
      <c r="DS132" s="15" t="s">
        <v>68</v>
      </c>
      <c r="DT132" s="14">
        <v>110000</v>
      </c>
      <c r="DU132" s="16" t="s">
        <v>483</v>
      </c>
      <c r="DV132" s="13" t="s">
        <v>496</v>
      </c>
      <c r="DW132" s="16"/>
      <c r="EB132" s="30">
        <f t="shared" si="45"/>
        <v>0</v>
      </c>
      <c r="ED132" s="30">
        <f t="array" ref="ED132">SUM($ES$39:$FR$39*ES132:FR132)</f>
        <v>0</v>
      </c>
      <c r="EE132" s="24">
        <f>IF(EB132=0,0,MAX($EE$41:EE131)+1)</f>
        <v>0</v>
      </c>
      <c r="EF132" s="30">
        <f t="shared" si="46"/>
        <v>92</v>
      </c>
      <c r="EG132" s="30" t="s">
        <v>370</v>
      </c>
      <c r="EH132" s="30">
        <v>1</v>
      </c>
      <c r="EI132" s="30">
        <v>5</v>
      </c>
      <c r="EJ132" s="30">
        <v>3</v>
      </c>
      <c r="EK132" s="30">
        <v>3</v>
      </c>
      <c r="EL132" s="30">
        <v>9</v>
      </c>
      <c r="EM132" s="30" t="s">
        <v>338</v>
      </c>
      <c r="EN132" s="25">
        <v>100000</v>
      </c>
      <c r="EQ132" s="30">
        <v>1</v>
      </c>
      <c r="ES132" s="30"/>
      <c r="ET132" s="30"/>
      <c r="EU132" s="30"/>
      <c r="EV132" s="30"/>
      <c r="EW132" s="30">
        <v>1</v>
      </c>
      <c r="EX132" s="30"/>
      <c r="EY132" s="30"/>
      <c r="EZ132" s="30"/>
      <c r="FA132" s="30"/>
      <c r="FB132" s="30"/>
      <c r="FC132" s="30"/>
      <c r="FD132" s="30"/>
      <c r="FE132" s="30"/>
      <c r="FF132" s="30"/>
      <c r="FG132" s="30"/>
      <c r="FH132" s="30"/>
      <c r="FI132" s="30"/>
      <c r="FJ132" s="30"/>
      <c r="FK132" s="30"/>
      <c r="FL132" s="30">
        <v>1</v>
      </c>
      <c r="FM132" s="30"/>
      <c r="FN132" s="30"/>
      <c r="FO132" s="30"/>
      <c r="FP132" s="30"/>
      <c r="FQ132" s="30"/>
    </row>
    <row r="133" spans="67:174" ht="15" hidden="1" customHeight="1">
      <c r="BO133" s="8">
        <f t="shared" si="40"/>
        <v>32</v>
      </c>
      <c r="BP133" s="8" t="str">
        <f ca="1">IF($BO133&gt;BP$98,"",VLOOKUP($BO133,BP$46:$CG$96,BP$100,FALSE))</f>
        <v/>
      </c>
      <c r="BQ133" s="8" t="str">
        <f ca="1">IF($BO133&gt;BQ$98,"",VLOOKUP($BO133,BQ$46:$CG$96,BQ$100,FALSE))</f>
        <v/>
      </c>
      <c r="BR133" s="8" t="str">
        <f ca="1">IF($BO133&gt;BR$98,"",VLOOKUP($BO133,BR$46:$CG$96,BR$100,FALSE))</f>
        <v/>
      </c>
      <c r="BS133" s="8" t="str">
        <f ca="1">IF($BO133&gt;BS$98,"",VLOOKUP($BO133,BS$46:$CG$96,BS$100,FALSE))</f>
        <v/>
      </c>
      <c r="BT133" s="8" t="str">
        <f ca="1">IF($BO133&gt;BT$98,"",VLOOKUP($BO133,BT$46:$CG$96,BT$100,FALSE))</f>
        <v/>
      </c>
      <c r="BU133" s="8" t="str">
        <f ca="1">IF($BO133&gt;BU$98,"",VLOOKUP($BO133,BU$46:$CG$96,BU$100,FALSE))</f>
        <v/>
      </c>
      <c r="BV133" s="8" t="str">
        <f ca="1">IF($BO133&gt;BV$98,"",VLOOKUP($BO133,BV$46:$CG$96,BV$100,FALSE))</f>
        <v/>
      </c>
      <c r="BW133" s="8" t="str">
        <f ca="1">IF($BO133&gt;BW$98,"",VLOOKUP($BO133,BW$46:$CG$96,BW$100,FALSE))</f>
        <v/>
      </c>
      <c r="BX133" s="8" t="str">
        <f ca="1">IF($BO133&gt;BX$98,"",VLOOKUP($BO133,BX$46:$CG$96,BX$100,FALSE))</f>
        <v/>
      </c>
      <c r="BY133" s="8" t="str">
        <f ca="1">IF($BO133&gt;BY$98,"",VLOOKUP($BO133,BY$46:$CG$96,BY$100,FALSE))</f>
        <v/>
      </c>
      <c r="BZ133" s="8" t="str">
        <f ca="1">IF($BO133&gt;BZ$98,"",VLOOKUP($BO133,BZ$46:$CG$96,BZ$100,FALSE))</f>
        <v/>
      </c>
      <c r="CA133" s="8" t="str">
        <f ca="1">IF($BO133&gt;CA$98,"",VLOOKUP($BO133,CA$46:$CG$96,CA$100,FALSE))</f>
        <v/>
      </c>
      <c r="CB133" s="8" t="str">
        <f ca="1">IF($BO133&gt;CB$98,"",VLOOKUP($BO133,CB$46:$CG$96,CB$100,FALSE))</f>
        <v/>
      </c>
      <c r="CC133" s="8" t="str">
        <f ca="1">IF($BO133&gt;CC$98,"",VLOOKUP($BO133,CC$46:$CG$96,CC$100,FALSE))</f>
        <v/>
      </c>
      <c r="CD133" s="8" t="str">
        <f ca="1">IF($BO133&gt;CD$98,"",VLOOKUP($BO133,CD$46:$CG$96,CD$100,FALSE))</f>
        <v/>
      </c>
      <c r="CE133" s="8" t="str">
        <f ca="1">IF($BO133&gt;CE$98,"",VLOOKUP($BO133,CE$46:$CG$96,CE$100,FALSE))</f>
        <v/>
      </c>
      <c r="CL133" s="8">
        <f t="shared" si="41"/>
        <v>32</v>
      </c>
      <c r="CM133" s="8" t="str">
        <f ca="1">IF($CL133&gt;CM$98,"",VLOOKUP($CL133,CM$46:$DD$96,CM$100,FALSE))</f>
        <v/>
      </c>
      <c r="CN133" s="8" t="str">
        <f ca="1">IF($CL133&gt;CN$98,"",VLOOKUP($CL133,CN$46:$DD$96,CN$100,FALSE))</f>
        <v/>
      </c>
      <c r="CO133" s="8" t="str">
        <f ca="1">IF($CL133&gt;CO$98,"",VLOOKUP($CL133,CO$46:$DD$96,CO$100,FALSE))</f>
        <v/>
      </c>
      <c r="CP133" s="8" t="str">
        <f ca="1">IF($CL133&gt;CP$98,"",VLOOKUP($CL133,CP$46:$DD$96,CP$100,FALSE))</f>
        <v/>
      </c>
      <c r="CQ133" s="8" t="str">
        <f ca="1">IF($CL133&gt;CQ$98,"",VLOOKUP($CL133,CQ$46:$DD$96,CQ$100,FALSE))</f>
        <v/>
      </c>
      <c r="CR133" s="8" t="str">
        <f ca="1">IF($CL133&gt;CR$98,"",VLOOKUP($CL133,CR$46:$DD$96,CR$100,FALSE))</f>
        <v/>
      </c>
      <c r="CS133" s="8" t="str">
        <f ca="1">IF($CL133&gt;CS$98,"",VLOOKUP($CL133,CS$46:$DD$96,CS$100,FALSE))</f>
        <v/>
      </c>
      <c r="CT133" s="8" t="str">
        <f ca="1">IF($CL133&gt;CT$98,"",VLOOKUP($CL133,CT$46:$DD$96,CT$100,FALSE))</f>
        <v/>
      </c>
      <c r="CU133" s="8" t="str">
        <f ca="1">IF($CL133&gt;CU$98,"",VLOOKUP($CL133,CU$46:$DD$96,CU$100,FALSE))</f>
        <v/>
      </c>
      <c r="CV133" s="8" t="str">
        <f ca="1">IF($CL133&gt;CV$98,"",VLOOKUP($CL133,CV$46:$DD$96,CV$100,FALSE))</f>
        <v/>
      </c>
      <c r="CW133" s="8" t="str">
        <f ca="1">IF($CL133&gt;CW$98,"",VLOOKUP($CL133,CW$46:$DD$96,CW$100,FALSE))</f>
        <v/>
      </c>
      <c r="CX133" s="8" t="str">
        <f ca="1">IF($CL133&gt;CX$98,"",VLOOKUP($CL133,CX$46:$DD$96,CX$100,FALSE))</f>
        <v/>
      </c>
      <c r="CY133" s="8" t="str">
        <f ca="1">IF($CL133&gt;CY$98,"",VLOOKUP($CL133,CY$46:$DD$96,CY$100,FALSE))</f>
        <v/>
      </c>
      <c r="CZ133" s="8" t="str">
        <f ca="1">IF($CL133&gt;CZ$98,"",VLOOKUP($CL133,CZ$46:$DD$96,CZ$100,FALSE))</f>
        <v/>
      </c>
      <c r="DA133" s="8" t="str">
        <f ca="1">IF($CL133&gt;DA$98,"",VLOOKUP($CL133,DA$46:$DD$96,DA$100,FALSE))</f>
        <v/>
      </c>
      <c r="DB133" s="8" t="str">
        <f ca="1">IF($CL133&gt;DB$98,"",VLOOKUP($CL133,DB$46:$DD$96,DB$100,FALSE))</f>
        <v/>
      </c>
      <c r="DH133" s="13" t="s">
        <v>12</v>
      </c>
      <c r="DI133" s="15">
        <f t="shared" si="44"/>
        <v>1</v>
      </c>
      <c r="DK133" s="15">
        <f t="shared" si="42"/>
        <v>100</v>
      </c>
      <c r="DL133" s="15">
        <f t="shared" si="43"/>
        <v>94</v>
      </c>
      <c r="DM133" s="13" t="s">
        <v>204</v>
      </c>
      <c r="DN133" s="13">
        <v>16</v>
      </c>
      <c r="DO133" s="13">
        <v>7</v>
      </c>
      <c r="DP133" s="13">
        <v>3</v>
      </c>
      <c r="DQ133" s="13">
        <v>3</v>
      </c>
      <c r="DR133" s="13">
        <v>7</v>
      </c>
      <c r="DS133" s="16" t="s">
        <v>32</v>
      </c>
      <c r="DT133" s="14">
        <v>50000</v>
      </c>
      <c r="DU133" s="16" t="s">
        <v>476</v>
      </c>
      <c r="DV133" s="13" t="s">
        <v>501</v>
      </c>
      <c r="DW133" s="16"/>
      <c r="EB133" s="30">
        <f t="shared" si="45"/>
        <v>0</v>
      </c>
      <c r="ED133" s="30">
        <f t="array" ref="ED133">SUM($ES$39:$FR$39*ES133:FR133)</f>
        <v>0</v>
      </c>
      <c r="EE133" s="24">
        <f>IF(EB133=0,0,MAX($EE$41:EE132)+1)</f>
        <v>0</v>
      </c>
      <c r="EF133" s="30">
        <f t="shared" si="46"/>
        <v>93</v>
      </c>
      <c r="EG133" s="27" t="s">
        <v>399</v>
      </c>
      <c r="EH133" s="30">
        <v>1</v>
      </c>
      <c r="EI133" s="27">
        <v>7</v>
      </c>
      <c r="EJ133" s="27">
        <v>3</v>
      </c>
      <c r="EK133" s="27">
        <v>5</v>
      </c>
      <c r="EL133" s="27">
        <v>7</v>
      </c>
      <c r="EM133" s="27" t="s">
        <v>400</v>
      </c>
      <c r="EN133" s="28">
        <v>195000</v>
      </c>
      <c r="EQ133" s="30">
        <v>1</v>
      </c>
      <c r="ES133" s="30"/>
      <c r="ET133" s="30"/>
      <c r="EU133" s="30"/>
      <c r="EV133" s="30"/>
      <c r="EW133" s="30"/>
      <c r="EX133" s="30"/>
      <c r="EY133" s="30"/>
      <c r="EZ133" s="27">
        <v>1</v>
      </c>
      <c r="FA133" s="30"/>
      <c r="FB133" s="30"/>
      <c r="FC133" s="30"/>
      <c r="FD133" s="30"/>
      <c r="FE133" s="30"/>
      <c r="FF133" s="30"/>
      <c r="FG133" s="30"/>
      <c r="FH133" s="30"/>
      <c r="FI133" s="30"/>
      <c r="FJ133" s="30"/>
      <c r="FK133" s="30"/>
      <c r="FL133" s="30"/>
      <c r="FM133" s="30"/>
      <c r="FN133" s="30"/>
      <c r="FO133" s="30"/>
      <c r="FP133" s="30"/>
      <c r="FQ133" s="30"/>
    </row>
    <row r="134" spans="67:174" ht="15" hidden="1" customHeight="1">
      <c r="BO134" s="8">
        <f t="shared" si="40"/>
        <v>33</v>
      </c>
      <c r="BP134" s="8" t="str">
        <f ca="1">IF($BO134&gt;BP$98,"",VLOOKUP($BO134,BP$46:$CG$96,BP$100,FALSE))</f>
        <v/>
      </c>
      <c r="BQ134" s="8" t="str">
        <f ca="1">IF($BO134&gt;BQ$98,"",VLOOKUP($BO134,BQ$46:$CG$96,BQ$100,FALSE))</f>
        <v/>
      </c>
      <c r="BR134" s="8" t="str">
        <f ca="1">IF($BO134&gt;BR$98,"",VLOOKUP($BO134,BR$46:$CG$96,BR$100,FALSE))</f>
        <v/>
      </c>
      <c r="BS134" s="8" t="str">
        <f ca="1">IF($BO134&gt;BS$98,"",VLOOKUP($BO134,BS$46:$CG$96,BS$100,FALSE))</f>
        <v/>
      </c>
      <c r="BT134" s="8" t="str">
        <f ca="1">IF($BO134&gt;BT$98,"",VLOOKUP($BO134,BT$46:$CG$96,BT$100,FALSE))</f>
        <v/>
      </c>
      <c r="BU134" s="8" t="str">
        <f ca="1">IF($BO134&gt;BU$98,"",VLOOKUP($BO134,BU$46:$CG$96,BU$100,FALSE))</f>
        <v/>
      </c>
      <c r="BV134" s="8" t="str">
        <f ca="1">IF($BO134&gt;BV$98,"",VLOOKUP($BO134,BV$46:$CG$96,BV$100,FALSE))</f>
        <v/>
      </c>
      <c r="BW134" s="8" t="str">
        <f ca="1">IF($BO134&gt;BW$98,"",VLOOKUP($BO134,BW$46:$CG$96,BW$100,FALSE))</f>
        <v/>
      </c>
      <c r="BX134" s="8" t="str">
        <f ca="1">IF($BO134&gt;BX$98,"",VLOOKUP($BO134,BX$46:$CG$96,BX$100,FALSE))</f>
        <v/>
      </c>
      <c r="BY134" s="8" t="str">
        <f ca="1">IF($BO134&gt;BY$98,"",VLOOKUP($BO134,BY$46:$CG$96,BY$100,FALSE))</f>
        <v/>
      </c>
      <c r="BZ134" s="8" t="str">
        <f ca="1">IF($BO134&gt;BZ$98,"",VLOOKUP($BO134,BZ$46:$CG$96,BZ$100,FALSE))</f>
        <v/>
      </c>
      <c r="CA134" s="8" t="str">
        <f ca="1">IF($BO134&gt;CA$98,"",VLOOKUP($BO134,CA$46:$CG$96,CA$100,FALSE))</f>
        <v/>
      </c>
      <c r="CB134" s="8" t="str">
        <f ca="1">IF($BO134&gt;CB$98,"",VLOOKUP($BO134,CB$46:$CG$96,CB$100,FALSE))</f>
        <v/>
      </c>
      <c r="CC134" s="8" t="str">
        <f ca="1">IF($BO134&gt;CC$98,"",VLOOKUP($BO134,CC$46:$CG$96,CC$100,FALSE))</f>
        <v/>
      </c>
      <c r="CD134" s="8" t="str">
        <f ca="1">IF($BO134&gt;CD$98,"",VLOOKUP($BO134,CD$46:$CG$96,CD$100,FALSE))</f>
        <v/>
      </c>
      <c r="CE134" s="8" t="str">
        <f ca="1">IF($BO134&gt;CE$98,"",VLOOKUP($BO134,CE$46:$CG$96,CE$100,FALSE))</f>
        <v/>
      </c>
      <c r="CL134" s="8">
        <f t="shared" si="41"/>
        <v>33</v>
      </c>
      <c r="CM134" s="8" t="str">
        <f ca="1">IF($CL134&gt;CM$98,"",VLOOKUP($CL134,CM$46:$DD$96,CM$100,FALSE))</f>
        <v/>
      </c>
      <c r="CN134" s="8" t="str">
        <f ca="1">IF($CL134&gt;CN$98,"",VLOOKUP($CL134,CN$46:$DD$96,CN$100,FALSE))</f>
        <v/>
      </c>
      <c r="CO134" s="8" t="str">
        <f ca="1">IF($CL134&gt;CO$98,"",VLOOKUP($CL134,CO$46:$DD$96,CO$100,FALSE))</f>
        <v/>
      </c>
      <c r="CP134" s="8" t="str">
        <f ca="1">IF($CL134&gt;CP$98,"",VLOOKUP($CL134,CP$46:$DD$96,CP$100,FALSE))</f>
        <v/>
      </c>
      <c r="CQ134" s="8" t="str">
        <f ca="1">IF($CL134&gt;CQ$98,"",VLOOKUP($CL134,CQ$46:$DD$96,CQ$100,FALSE))</f>
        <v/>
      </c>
      <c r="CR134" s="8" t="str">
        <f ca="1">IF($CL134&gt;CR$98,"",VLOOKUP($CL134,CR$46:$DD$96,CR$100,FALSE))</f>
        <v/>
      </c>
      <c r="CS134" s="8" t="str">
        <f ca="1">IF($CL134&gt;CS$98,"",VLOOKUP($CL134,CS$46:$DD$96,CS$100,FALSE))</f>
        <v/>
      </c>
      <c r="CT134" s="8" t="str">
        <f ca="1">IF($CL134&gt;CT$98,"",VLOOKUP($CL134,CT$46:$DD$96,CT$100,FALSE))</f>
        <v/>
      </c>
      <c r="CU134" s="8" t="str">
        <f ca="1">IF($CL134&gt;CU$98,"",VLOOKUP($CL134,CU$46:$DD$96,CU$100,FALSE))</f>
        <v/>
      </c>
      <c r="CV134" s="8" t="str">
        <f ca="1">IF($CL134&gt;CV$98,"",VLOOKUP($CL134,CV$46:$DD$96,CV$100,FALSE))</f>
        <v/>
      </c>
      <c r="CW134" s="8" t="str">
        <f ca="1">IF($CL134&gt;CW$98,"",VLOOKUP($CL134,CW$46:$DD$96,CW$100,FALSE))</f>
        <v/>
      </c>
      <c r="CX134" s="8" t="str">
        <f ca="1">IF($CL134&gt;CX$98,"",VLOOKUP($CL134,CX$46:$DD$96,CX$100,FALSE))</f>
        <v/>
      </c>
      <c r="CY134" s="8" t="str">
        <f ca="1">IF($CL134&gt;CY$98,"",VLOOKUP($CL134,CY$46:$DD$96,CY$100,FALSE))</f>
        <v/>
      </c>
      <c r="CZ134" s="8" t="str">
        <f ca="1">IF($CL134&gt;CZ$98,"",VLOOKUP($CL134,CZ$46:$DD$96,CZ$100,FALSE))</f>
        <v/>
      </c>
      <c r="DA134" s="8" t="str">
        <f ca="1">IF($CL134&gt;DA$98,"",VLOOKUP($CL134,DA$46:$DD$96,DA$100,FALSE))</f>
        <v/>
      </c>
      <c r="DB134" s="8" t="str">
        <f ca="1">IF($CL134&gt;DB$98,"",VLOOKUP($CL134,DB$46:$DD$96,DB$100,FALSE))</f>
        <v/>
      </c>
      <c r="DH134" s="13" t="s">
        <v>12</v>
      </c>
      <c r="DI134" s="15">
        <f t="shared" si="44"/>
        <v>2</v>
      </c>
      <c r="DK134" s="15">
        <f t="shared" si="42"/>
        <v>100</v>
      </c>
      <c r="DL134" s="15">
        <f t="shared" si="43"/>
        <v>95</v>
      </c>
      <c r="DM134" s="13" t="s">
        <v>36</v>
      </c>
      <c r="DN134" s="13">
        <v>2</v>
      </c>
      <c r="DO134" s="13">
        <v>7</v>
      </c>
      <c r="DP134" s="13">
        <v>3</v>
      </c>
      <c r="DQ134" s="13">
        <v>3</v>
      </c>
      <c r="DR134" s="13">
        <v>7</v>
      </c>
      <c r="DS134" s="13" t="s">
        <v>137</v>
      </c>
      <c r="DT134" s="14">
        <v>70000</v>
      </c>
      <c r="DU134" s="16" t="s">
        <v>477</v>
      </c>
      <c r="DV134" s="13" t="s">
        <v>502</v>
      </c>
      <c r="DW134" s="16"/>
      <c r="EB134" s="30">
        <f t="shared" si="45"/>
        <v>0</v>
      </c>
      <c r="ED134" s="30">
        <f t="array" ref="ED134">SUM($ES$39:$FR$39*ES134:FR134)</f>
        <v>0</v>
      </c>
      <c r="EE134" s="24">
        <f>IF(EB134=0,0,MAX($EE$41:EE133)+1)</f>
        <v>0</v>
      </c>
      <c r="EF134" s="30">
        <f t="shared" si="46"/>
        <v>94</v>
      </c>
      <c r="EG134" s="30" t="s">
        <v>371</v>
      </c>
      <c r="EH134" s="30">
        <v>1</v>
      </c>
      <c r="EI134" s="30">
        <v>6</v>
      </c>
      <c r="EJ134" s="30">
        <v>4</v>
      </c>
      <c r="EK134" s="30">
        <v>3</v>
      </c>
      <c r="EL134" s="30">
        <v>9</v>
      </c>
      <c r="EM134" s="30" t="s">
        <v>372</v>
      </c>
      <c r="EN134" s="25">
        <v>290000</v>
      </c>
      <c r="EQ134" s="30">
        <v>1</v>
      </c>
      <c r="ES134" s="30"/>
      <c r="ET134" s="30"/>
      <c r="EU134" s="30"/>
      <c r="EV134" s="30"/>
      <c r="EW134" s="30"/>
      <c r="EX134" s="30"/>
      <c r="EY134" s="30"/>
      <c r="EZ134" s="30"/>
      <c r="FA134" s="30"/>
      <c r="FB134" s="30"/>
      <c r="FC134" s="30"/>
      <c r="FD134" s="30"/>
      <c r="FE134" s="30"/>
      <c r="FF134" s="30"/>
      <c r="FG134" s="30"/>
      <c r="FH134" s="30"/>
      <c r="FI134" s="30"/>
      <c r="FJ134" s="30"/>
      <c r="FK134" s="30"/>
      <c r="FL134" s="30">
        <v>1</v>
      </c>
      <c r="FM134" s="30"/>
      <c r="FN134" s="30"/>
      <c r="FO134" s="30"/>
      <c r="FP134" s="30"/>
      <c r="FQ134" s="30"/>
      <c r="FR134" s="30"/>
    </row>
    <row r="135" spans="67:174" ht="15" hidden="1" customHeight="1">
      <c r="BO135" s="8">
        <f t="shared" si="40"/>
        <v>34</v>
      </c>
      <c r="BP135" s="8" t="str">
        <f ca="1">IF($BO135&gt;BP$98,"",VLOOKUP($BO135,BP$46:$CG$96,BP$100,FALSE))</f>
        <v/>
      </c>
      <c r="BQ135" s="8" t="str">
        <f ca="1">IF($BO135&gt;BQ$98,"",VLOOKUP($BO135,BQ$46:$CG$96,BQ$100,FALSE))</f>
        <v/>
      </c>
      <c r="BR135" s="8" t="str">
        <f ca="1">IF($BO135&gt;BR$98,"",VLOOKUP($BO135,BR$46:$CG$96,BR$100,FALSE))</f>
        <v/>
      </c>
      <c r="BS135" s="8" t="str">
        <f ca="1">IF($BO135&gt;BS$98,"",VLOOKUP($BO135,BS$46:$CG$96,BS$100,FALSE))</f>
        <v/>
      </c>
      <c r="BT135" s="8" t="str">
        <f ca="1">IF($BO135&gt;BT$98,"",VLOOKUP($BO135,BT$46:$CG$96,BT$100,FALSE))</f>
        <v/>
      </c>
      <c r="BU135" s="8" t="str">
        <f ca="1">IF($BO135&gt;BU$98,"",VLOOKUP($BO135,BU$46:$CG$96,BU$100,FALSE))</f>
        <v/>
      </c>
      <c r="BV135" s="8" t="str">
        <f ca="1">IF($BO135&gt;BV$98,"",VLOOKUP($BO135,BV$46:$CG$96,BV$100,FALSE))</f>
        <v/>
      </c>
      <c r="BW135" s="8" t="str">
        <f ca="1">IF($BO135&gt;BW$98,"",VLOOKUP($BO135,BW$46:$CG$96,BW$100,FALSE))</f>
        <v/>
      </c>
      <c r="BX135" s="8" t="str">
        <f ca="1">IF($BO135&gt;BX$98,"",VLOOKUP($BO135,BX$46:$CG$96,BX$100,FALSE))</f>
        <v/>
      </c>
      <c r="BY135" s="8" t="str">
        <f ca="1">IF($BO135&gt;BY$98,"",VLOOKUP($BO135,BY$46:$CG$96,BY$100,FALSE))</f>
        <v/>
      </c>
      <c r="BZ135" s="8" t="str">
        <f ca="1">IF($BO135&gt;BZ$98,"",VLOOKUP($BO135,BZ$46:$CG$96,BZ$100,FALSE))</f>
        <v/>
      </c>
      <c r="CA135" s="8" t="str">
        <f ca="1">IF($BO135&gt;CA$98,"",VLOOKUP($BO135,CA$46:$CG$96,CA$100,FALSE))</f>
        <v/>
      </c>
      <c r="CB135" s="8" t="str">
        <f ca="1">IF($BO135&gt;CB$98,"",VLOOKUP($BO135,CB$46:$CG$96,CB$100,FALSE))</f>
        <v/>
      </c>
      <c r="CC135" s="8" t="str">
        <f ca="1">IF($BO135&gt;CC$98,"",VLOOKUP($BO135,CC$46:$CG$96,CC$100,FALSE))</f>
        <v/>
      </c>
      <c r="CD135" s="8" t="str">
        <f ca="1">IF($BO135&gt;CD$98,"",VLOOKUP($BO135,CD$46:$CG$96,CD$100,FALSE))</f>
        <v/>
      </c>
      <c r="CE135" s="8" t="str">
        <f ca="1">IF($BO135&gt;CE$98,"",VLOOKUP($BO135,CE$46:$CG$96,CE$100,FALSE))</f>
        <v/>
      </c>
      <c r="CL135" s="8">
        <f t="shared" si="41"/>
        <v>34</v>
      </c>
      <c r="CM135" s="8" t="str">
        <f ca="1">IF($CL135&gt;CM$98,"",VLOOKUP($CL135,CM$46:$DD$96,CM$100,FALSE))</f>
        <v/>
      </c>
      <c r="CN135" s="8" t="str">
        <f ca="1">IF($CL135&gt;CN$98,"",VLOOKUP($CL135,CN$46:$DD$96,CN$100,FALSE))</f>
        <v/>
      </c>
      <c r="CO135" s="8" t="str">
        <f ca="1">IF($CL135&gt;CO$98,"",VLOOKUP($CL135,CO$46:$DD$96,CO$100,FALSE))</f>
        <v/>
      </c>
      <c r="CP135" s="8" t="str">
        <f ca="1">IF($CL135&gt;CP$98,"",VLOOKUP($CL135,CP$46:$DD$96,CP$100,FALSE))</f>
        <v/>
      </c>
      <c r="CQ135" s="8" t="str">
        <f ca="1">IF($CL135&gt;CQ$98,"",VLOOKUP($CL135,CQ$46:$DD$96,CQ$100,FALSE))</f>
        <v/>
      </c>
      <c r="CR135" s="8" t="str">
        <f ca="1">IF($CL135&gt;CR$98,"",VLOOKUP($CL135,CR$46:$DD$96,CR$100,FALSE))</f>
        <v/>
      </c>
      <c r="CS135" s="8" t="str">
        <f ca="1">IF($CL135&gt;CS$98,"",VLOOKUP($CL135,CS$46:$DD$96,CS$100,FALSE))</f>
        <v/>
      </c>
      <c r="CT135" s="8" t="str">
        <f ca="1">IF($CL135&gt;CT$98,"",VLOOKUP($CL135,CT$46:$DD$96,CT$100,FALSE))</f>
        <v/>
      </c>
      <c r="CU135" s="8" t="str">
        <f ca="1">IF($CL135&gt;CU$98,"",VLOOKUP($CL135,CU$46:$DD$96,CU$100,FALSE))</f>
        <v/>
      </c>
      <c r="CV135" s="8" t="str">
        <f ca="1">IF($CL135&gt;CV$98,"",VLOOKUP($CL135,CV$46:$DD$96,CV$100,FALSE))</f>
        <v/>
      </c>
      <c r="CW135" s="8" t="str">
        <f ca="1">IF($CL135&gt;CW$98,"",VLOOKUP($CL135,CW$46:$DD$96,CW$100,FALSE))</f>
        <v/>
      </c>
      <c r="CX135" s="8" t="str">
        <f ca="1">IF($CL135&gt;CX$98,"",VLOOKUP($CL135,CX$46:$DD$96,CX$100,FALSE))</f>
        <v/>
      </c>
      <c r="CY135" s="8" t="str">
        <f ca="1">IF($CL135&gt;CY$98,"",VLOOKUP($CL135,CY$46:$DD$96,CY$100,FALSE))</f>
        <v/>
      </c>
      <c r="CZ135" s="8" t="str">
        <f ca="1">IF($CL135&gt;CZ$98,"",VLOOKUP($CL135,CZ$46:$DD$96,CZ$100,FALSE))</f>
        <v/>
      </c>
      <c r="DA135" s="8" t="str">
        <f ca="1">IF($CL135&gt;DA$98,"",VLOOKUP($CL135,DA$46:$DD$96,DA$100,FALSE))</f>
        <v/>
      </c>
      <c r="DB135" s="8" t="str">
        <f ca="1">IF($CL135&gt;DB$98,"",VLOOKUP($CL135,DB$46:$DD$96,DB$100,FALSE))</f>
        <v/>
      </c>
      <c r="DH135" s="13" t="s">
        <v>12</v>
      </c>
      <c r="DI135" s="15">
        <f t="shared" si="44"/>
        <v>3</v>
      </c>
      <c r="DK135" s="15">
        <f t="shared" si="42"/>
        <v>100</v>
      </c>
      <c r="DL135" s="15">
        <f t="shared" si="43"/>
        <v>96</v>
      </c>
      <c r="DM135" s="13" t="s">
        <v>205</v>
      </c>
      <c r="DN135" s="13">
        <v>4</v>
      </c>
      <c r="DO135" s="13">
        <v>9</v>
      </c>
      <c r="DP135" s="13">
        <v>2</v>
      </c>
      <c r="DQ135" s="13">
        <v>4</v>
      </c>
      <c r="DR135" s="13">
        <v>7</v>
      </c>
      <c r="DS135" s="13" t="s">
        <v>35</v>
      </c>
      <c r="DT135" s="14">
        <v>80000</v>
      </c>
      <c r="DU135" s="16" t="s">
        <v>478</v>
      </c>
      <c r="DV135" s="13" t="s">
        <v>503</v>
      </c>
      <c r="DW135" s="16"/>
      <c r="EB135" s="30">
        <f t="shared" si="45"/>
        <v>0</v>
      </c>
      <c r="ED135" s="30">
        <f t="array" ref="ED135">SUM($ES$39:$FR$39*ES135:FR135)</f>
        <v>0</v>
      </c>
      <c r="EE135" s="24">
        <f>IF(EB135=0,0,MAX($EE$41:EE134)+1)</f>
        <v>0</v>
      </c>
      <c r="EF135" s="30">
        <f t="shared" si="46"/>
        <v>95</v>
      </c>
      <c r="EG135" s="30" t="s">
        <v>373</v>
      </c>
      <c r="EH135" s="30">
        <v>1</v>
      </c>
      <c r="EI135" s="30">
        <v>8</v>
      </c>
      <c r="EJ135" s="30">
        <v>4</v>
      </c>
      <c r="EK135" s="30">
        <v>3</v>
      </c>
      <c r="EL135" s="30">
        <v>8</v>
      </c>
      <c r="EM135" s="30" t="s">
        <v>374</v>
      </c>
      <c r="EN135" s="25">
        <v>240000</v>
      </c>
      <c r="EQ135" s="30">
        <v>1</v>
      </c>
      <c r="ES135" s="30"/>
      <c r="ET135" s="30"/>
      <c r="EU135" s="30"/>
      <c r="EV135" s="30"/>
      <c r="EW135" s="30"/>
      <c r="EX135" s="30"/>
      <c r="EY135" s="30"/>
      <c r="EZ135" s="30"/>
      <c r="FA135" s="30"/>
      <c r="FB135" s="30"/>
      <c r="FC135" s="30"/>
      <c r="FD135" s="30"/>
      <c r="FE135" s="30"/>
      <c r="FF135" s="30"/>
      <c r="FG135" s="30"/>
      <c r="FH135" s="30">
        <v>1</v>
      </c>
      <c r="FI135" s="30">
        <v>1</v>
      </c>
      <c r="FJ135" s="30"/>
      <c r="FK135" s="30"/>
      <c r="FL135" s="30"/>
      <c r="FM135" s="30"/>
      <c r="FN135" s="30"/>
      <c r="FO135" s="30"/>
      <c r="FP135" s="30"/>
      <c r="FQ135" s="30">
        <v>1</v>
      </c>
      <c r="FR135" s="30"/>
    </row>
    <row r="136" spans="67:174" ht="15" hidden="1" customHeight="1">
      <c r="BO136" s="8">
        <f t="shared" si="40"/>
        <v>35</v>
      </c>
      <c r="BP136" s="8" t="str">
        <f ca="1">IF($BO136&gt;BP$98,"",VLOOKUP($BO136,BP$46:$CG$96,BP$100,FALSE))</f>
        <v/>
      </c>
      <c r="BQ136" s="8" t="str">
        <f ca="1">IF($BO136&gt;BQ$98,"",VLOOKUP($BO136,BQ$46:$CG$96,BQ$100,FALSE))</f>
        <v/>
      </c>
      <c r="BR136" s="8" t="str">
        <f ca="1">IF($BO136&gt;BR$98,"",VLOOKUP($BO136,BR$46:$CG$96,BR$100,FALSE))</f>
        <v/>
      </c>
      <c r="BS136" s="8" t="str">
        <f ca="1">IF($BO136&gt;BS$98,"",VLOOKUP($BO136,BS$46:$CG$96,BS$100,FALSE))</f>
        <v/>
      </c>
      <c r="BT136" s="8" t="str">
        <f ca="1">IF($BO136&gt;BT$98,"",VLOOKUP($BO136,BT$46:$CG$96,BT$100,FALSE))</f>
        <v/>
      </c>
      <c r="BU136" s="8" t="str">
        <f ca="1">IF($BO136&gt;BU$98,"",VLOOKUP($BO136,BU$46:$CG$96,BU$100,FALSE))</f>
        <v/>
      </c>
      <c r="BV136" s="8" t="str">
        <f ca="1">IF($BO136&gt;BV$98,"",VLOOKUP($BO136,BV$46:$CG$96,BV$100,FALSE))</f>
        <v/>
      </c>
      <c r="BW136" s="8" t="str">
        <f ca="1">IF($BO136&gt;BW$98,"",VLOOKUP($BO136,BW$46:$CG$96,BW$100,FALSE))</f>
        <v/>
      </c>
      <c r="BX136" s="8" t="str">
        <f ca="1">IF($BO136&gt;BX$98,"",VLOOKUP($BO136,BX$46:$CG$96,BX$100,FALSE))</f>
        <v/>
      </c>
      <c r="BY136" s="8" t="str">
        <f ca="1">IF($BO136&gt;BY$98,"",VLOOKUP($BO136,BY$46:$CG$96,BY$100,FALSE))</f>
        <v/>
      </c>
      <c r="BZ136" s="8" t="str">
        <f ca="1">IF($BO136&gt;BZ$98,"",VLOOKUP($BO136,BZ$46:$CG$96,BZ$100,FALSE))</f>
        <v/>
      </c>
      <c r="CA136" s="8" t="str">
        <f ca="1">IF($BO136&gt;CA$98,"",VLOOKUP($BO136,CA$46:$CG$96,CA$100,FALSE))</f>
        <v/>
      </c>
      <c r="CB136" s="8" t="str">
        <f ca="1">IF($BO136&gt;CB$98,"",VLOOKUP($BO136,CB$46:$CG$96,CB$100,FALSE))</f>
        <v/>
      </c>
      <c r="CC136" s="8" t="str">
        <f ca="1">IF($BO136&gt;CC$98,"",VLOOKUP($BO136,CC$46:$CG$96,CC$100,FALSE))</f>
        <v/>
      </c>
      <c r="CD136" s="8" t="str">
        <f ca="1">IF($BO136&gt;CD$98,"",VLOOKUP($BO136,CD$46:$CG$96,CD$100,FALSE))</f>
        <v/>
      </c>
      <c r="CE136" s="8" t="str">
        <f ca="1">IF($BO136&gt;CE$98,"",VLOOKUP($BO136,CE$46:$CG$96,CE$100,FALSE))</f>
        <v/>
      </c>
      <c r="CL136" s="8">
        <f t="shared" si="41"/>
        <v>35</v>
      </c>
      <c r="CM136" s="8" t="str">
        <f ca="1">IF($CL136&gt;CM$98,"",VLOOKUP($CL136,CM$46:$DD$96,CM$100,FALSE))</f>
        <v/>
      </c>
      <c r="CN136" s="8" t="str">
        <f ca="1">IF($CL136&gt;CN$98,"",VLOOKUP($CL136,CN$46:$DD$96,CN$100,FALSE))</f>
        <v/>
      </c>
      <c r="CO136" s="8" t="str">
        <f ca="1">IF($CL136&gt;CO$98,"",VLOOKUP($CL136,CO$46:$DD$96,CO$100,FALSE))</f>
        <v/>
      </c>
      <c r="CP136" s="8" t="str">
        <f ca="1">IF($CL136&gt;CP$98,"",VLOOKUP($CL136,CP$46:$DD$96,CP$100,FALSE))</f>
        <v/>
      </c>
      <c r="CQ136" s="8" t="str">
        <f ca="1">IF($CL136&gt;CQ$98,"",VLOOKUP($CL136,CQ$46:$DD$96,CQ$100,FALSE))</f>
        <v/>
      </c>
      <c r="CR136" s="8" t="str">
        <f ca="1">IF($CL136&gt;CR$98,"",VLOOKUP($CL136,CR$46:$DD$96,CR$100,FALSE))</f>
        <v/>
      </c>
      <c r="CS136" s="8" t="str">
        <f ca="1">IF($CL136&gt;CS$98,"",VLOOKUP($CL136,CS$46:$DD$96,CS$100,FALSE))</f>
        <v/>
      </c>
      <c r="CT136" s="8" t="str">
        <f ca="1">IF($CL136&gt;CT$98,"",VLOOKUP($CL136,CT$46:$DD$96,CT$100,FALSE))</f>
        <v/>
      </c>
      <c r="CU136" s="8" t="str">
        <f ca="1">IF($CL136&gt;CU$98,"",VLOOKUP($CL136,CU$46:$DD$96,CU$100,FALSE))</f>
        <v/>
      </c>
      <c r="CV136" s="8" t="str">
        <f ca="1">IF($CL136&gt;CV$98,"",VLOOKUP($CL136,CV$46:$DD$96,CV$100,FALSE))</f>
        <v/>
      </c>
      <c r="CW136" s="8" t="str">
        <f ca="1">IF($CL136&gt;CW$98,"",VLOOKUP($CL136,CW$46:$DD$96,CW$100,FALSE))</f>
        <v/>
      </c>
      <c r="CX136" s="8" t="str">
        <f ca="1">IF($CL136&gt;CX$98,"",VLOOKUP($CL136,CX$46:$DD$96,CX$100,FALSE))</f>
        <v/>
      </c>
      <c r="CY136" s="8" t="str">
        <f ca="1">IF($CL136&gt;CY$98,"",VLOOKUP($CL136,CY$46:$DD$96,CY$100,FALSE))</f>
        <v/>
      </c>
      <c r="CZ136" s="8" t="str">
        <f ca="1">IF($CL136&gt;CZ$98,"",VLOOKUP($CL136,CZ$46:$DD$96,CZ$100,FALSE))</f>
        <v/>
      </c>
      <c r="DA136" s="8" t="str">
        <f ca="1">IF($CL136&gt;DA$98,"",VLOOKUP($CL136,DA$46:$DD$96,DA$100,FALSE))</f>
        <v/>
      </c>
      <c r="DB136" s="8" t="str">
        <f ca="1">IF($CL136&gt;DB$98,"",VLOOKUP($CL136,DB$46:$DD$96,DB$100,FALSE))</f>
        <v/>
      </c>
      <c r="DH136" s="13" t="s">
        <v>12</v>
      </c>
      <c r="DI136" s="15">
        <f t="shared" si="44"/>
        <v>4</v>
      </c>
      <c r="DK136" s="15">
        <f t="shared" si="42"/>
        <v>100</v>
      </c>
      <c r="DL136" s="15">
        <f t="shared" si="43"/>
        <v>97</v>
      </c>
      <c r="DM136" s="13" t="s">
        <v>40</v>
      </c>
      <c r="DN136" s="13">
        <v>2</v>
      </c>
      <c r="DO136" s="13">
        <v>7</v>
      </c>
      <c r="DP136" s="13">
        <v>3</v>
      </c>
      <c r="DQ136" s="13">
        <v>3</v>
      </c>
      <c r="DR136" s="13">
        <v>8</v>
      </c>
      <c r="DS136" s="13" t="s">
        <v>77</v>
      </c>
      <c r="DT136" s="14">
        <v>90000</v>
      </c>
      <c r="DU136" s="16" t="s">
        <v>479</v>
      </c>
      <c r="DV136" s="13" t="s">
        <v>497</v>
      </c>
      <c r="DW136" s="16"/>
      <c r="EB136" s="30">
        <f t="shared" si="45"/>
        <v>0</v>
      </c>
      <c r="ED136" s="30">
        <f t="array" ref="ED136">SUM($ES$39:$FR$39*ES136:FR136)</f>
        <v>0</v>
      </c>
      <c r="EE136" s="24">
        <f>IF(EB136=0,0,MAX($EE$41:EE135)+1)</f>
        <v>0</v>
      </c>
      <c r="EF136" s="30">
        <f t="shared" si="46"/>
        <v>96</v>
      </c>
      <c r="EG136" s="30" t="s">
        <v>375</v>
      </c>
      <c r="EH136" s="30">
        <v>1</v>
      </c>
      <c r="EI136" s="30">
        <v>5</v>
      </c>
      <c r="EJ136" s="30">
        <v>4</v>
      </c>
      <c r="EK136" s="30">
        <v>3</v>
      </c>
      <c r="EL136" s="30">
        <v>8</v>
      </c>
      <c r="EM136" s="30" t="s">
        <v>376</v>
      </c>
      <c r="EN136" s="25">
        <v>150000</v>
      </c>
      <c r="EQ136" s="30">
        <v>1</v>
      </c>
      <c r="ES136" s="30">
        <v>1</v>
      </c>
      <c r="ET136" s="30">
        <v>1</v>
      </c>
      <c r="EU136" s="30"/>
      <c r="EV136" s="30"/>
      <c r="EW136" s="30"/>
      <c r="EX136" s="30"/>
      <c r="EY136" s="30">
        <v>1</v>
      </c>
      <c r="EZ136" s="30"/>
      <c r="FA136" s="30"/>
      <c r="FB136" s="30"/>
      <c r="FC136" s="30"/>
      <c r="FD136" s="30"/>
      <c r="FE136" s="30"/>
      <c r="FF136" s="30"/>
      <c r="FG136" s="30"/>
      <c r="FH136" s="30"/>
      <c r="FI136" s="30"/>
      <c r="FJ136" s="30"/>
      <c r="FK136" s="30"/>
      <c r="FL136" s="30"/>
      <c r="FM136" s="30"/>
      <c r="FN136" s="30"/>
      <c r="FO136" s="30"/>
      <c r="FP136" s="30"/>
      <c r="FQ136" s="30"/>
      <c r="FR136" s="30">
        <v>1</v>
      </c>
    </row>
    <row r="137" spans="67:174" ht="15" hidden="1" customHeight="1">
      <c r="BO137" s="8">
        <f t="shared" si="40"/>
        <v>36</v>
      </c>
      <c r="BP137" s="8" t="str">
        <f ca="1">IF($BO137&gt;BP$98,"",VLOOKUP($BO137,BP$46:$CG$96,BP$100,FALSE))</f>
        <v/>
      </c>
      <c r="BQ137" s="8" t="str">
        <f ca="1">IF($BO137&gt;BQ$98,"",VLOOKUP($BO137,BQ$46:$CG$96,BQ$100,FALSE))</f>
        <v/>
      </c>
      <c r="BR137" s="8" t="str">
        <f ca="1">IF($BO137&gt;BR$98,"",VLOOKUP($BO137,BR$46:$CG$96,BR$100,FALSE))</f>
        <v/>
      </c>
      <c r="BS137" s="8" t="str">
        <f ca="1">IF($BO137&gt;BS$98,"",VLOOKUP($BO137,BS$46:$CG$96,BS$100,FALSE))</f>
        <v/>
      </c>
      <c r="BT137" s="8" t="str">
        <f ca="1">IF($BO137&gt;BT$98,"",VLOOKUP($BO137,BT$46:$CG$96,BT$100,FALSE))</f>
        <v/>
      </c>
      <c r="BU137" s="8" t="str">
        <f ca="1">IF($BO137&gt;BU$98,"",VLOOKUP($BO137,BU$46:$CG$96,BU$100,FALSE))</f>
        <v/>
      </c>
      <c r="BV137" s="8" t="str">
        <f ca="1">IF($BO137&gt;BV$98,"",VLOOKUP($BO137,BV$46:$CG$96,BV$100,FALSE))</f>
        <v/>
      </c>
      <c r="BW137" s="8" t="str">
        <f ca="1">IF($BO137&gt;BW$98,"",VLOOKUP($BO137,BW$46:$CG$96,BW$100,FALSE))</f>
        <v/>
      </c>
      <c r="BX137" s="8" t="str">
        <f ca="1">IF($BO137&gt;BX$98,"",VLOOKUP($BO137,BX$46:$CG$96,BX$100,FALSE))</f>
        <v/>
      </c>
      <c r="BY137" s="8" t="str">
        <f ca="1">IF($BO137&gt;BY$98,"",VLOOKUP($BO137,BY$46:$CG$96,BY$100,FALSE))</f>
        <v/>
      </c>
      <c r="BZ137" s="8" t="str">
        <f ca="1">IF($BO137&gt;BZ$98,"",VLOOKUP($BO137,BZ$46:$CG$96,BZ$100,FALSE))</f>
        <v/>
      </c>
      <c r="CA137" s="8" t="str">
        <f ca="1">IF($BO137&gt;CA$98,"",VLOOKUP($BO137,CA$46:$CG$96,CA$100,FALSE))</f>
        <v/>
      </c>
      <c r="CB137" s="8" t="str">
        <f ca="1">IF($BO137&gt;CB$98,"",VLOOKUP($BO137,CB$46:$CG$96,CB$100,FALSE))</f>
        <v/>
      </c>
      <c r="CC137" s="8" t="str">
        <f ca="1">IF($BO137&gt;CC$98,"",VLOOKUP($BO137,CC$46:$CG$96,CC$100,FALSE))</f>
        <v/>
      </c>
      <c r="CD137" s="8" t="str">
        <f ca="1">IF($BO137&gt;CD$98,"",VLOOKUP($BO137,CD$46:$CG$96,CD$100,FALSE))</f>
        <v/>
      </c>
      <c r="CE137" s="8" t="str">
        <f ca="1">IF($BO137&gt;CE$98,"",VLOOKUP($BO137,CE$46:$CG$96,CE$100,FALSE))</f>
        <v/>
      </c>
      <c r="CL137" s="8">
        <f t="shared" si="41"/>
        <v>36</v>
      </c>
      <c r="CM137" s="8" t="str">
        <f ca="1">IF($CL137&gt;CM$98,"",VLOOKUP($CL137,CM$46:$DD$96,CM$100,FALSE))</f>
        <v/>
      </c>
      <c r="CN137" s="8" t="str">
        <f ca="1">IF($CL137&gt;CN$98,"",VLOOKUP($CL137,CN$46:$DD$96,CN$100,FALSE))</f>
        <v/>
      </c>
      <c r="CO137" s="8" t="str">
        <f ca="1">IF($CL137&gt;CO$98,"",VLOOKUP($CL137,CO$46:$DD$96,CO$100,FALSE))</f>
        <v/>
      </c>
      <c r="CP137" s="8" t="str">
        <f ca="1">IF($CL137&gt;CP$98,"",VLOOKUP($CL137,CP$46:$DD$96,CP$100,FALSE))</f>
        <v/>
      </c>
      <c r="CQ137" s="8" t="str">
        <f ca="1">IF($CL137&gt;CQ$98,"",VLOOKUP($CL137,CQ$46:$DD$96,CQ$100,FALSE))</f>
        <v/>
      </c>
      <c r="CR137" s="8" t="str">
        <f ca="1">IF($CL137&gt;CR$98,"",VLOOKUP($CL137,CR$46:$DD$96,CR$100,FALSE))</f>
        <v/>
      </c>
      <c r="CS137" s="8" t="str">
        <f ca="1">IF($CL137&gt;CS$98,"",VLOOKUP($CL137,CS$46:$DD$96,CS$100,FALSE))</f>
        <v/>
      </c>
      <c r="CT137" s="8" t="str">
        <f ca="1">IF($CL137&gt;CT$98,"",VLOOKUP($CL137,CT$46:$DD$96,CT$100,FALSE))</f>
        <v/>
      </c>
      <c r="CU137" s="8" t="str">
        <f ca="1">IF($CL137&gt;CU$98,"",VLOOKUP($CL137,CU$46:$DD$96,CU$100,FALSE))</f>
        <v/>
      </c>
      <c r="CV137" s="8" t="str">
        <f ca="1">IF($CL137&gt;CV$98,"",VLOOKUP($CL137,CV$46:$DD$96,CV$100,FALSE))</f>
        <v/>
      </c>
      <c r="CW137" s="8" t="str">
        <f ca="1">IF($CL137&gt;CW$98,"",VLOOKUP($CL137,CW$46:$DD$96,CW$100,FALSE))</f>
        <v/>
      </c>
      <c r="CX137" s="8" t="str">
        <f ca="1">IF($CL137&gt;CX$98,"",VLOOKUP($CL137,CX$46:$DD$96,CX$100,FALSE))</f>
        <v/>
      </c>
      <c r="CY137" s="8" t="str">
        <f ca="1">IF($CL137&gt;CY$98,"",VLOOKUP($CL137,CY$46:$DD$96,CY$100,FALSE))</f>
        <v/>
      </c>
      <c r="CZ137" s="8" t="str">
        <f ca="1">IF($CL137&gt;CZ$98,"",VLOOKUP($CL137,CZ$46:$DD$96,CZ$100,FALSE))</f>
        <v/>
      </c>
      <c r="DA137" s="8" t="str">
        <f ca="1">IF($CL137&gt;DA$98,"",VLOOKUP($CL137,DA$46:$DD$96,DA$100,FALSE))</f>
        <v/>
      </c>
      <c r="DB137" s="8" t="str">
        <f ca="1">IF($CL137&gt;DB$98,"",VLOOKUP($CL137,DB$46:$DD$96,DB$100,FALSE))</f>
        <v/>
      </c>
      <c r="DH137" s="13" t="s">
        <v>12</v>
      </c>
      <c r="DI137" s="15">
        <f t="shared" si="44"/>
        <v>5</v>
      </c>
      <c r="DK137" s="15">
        <f t="shared" ref="DK137:DK158" si="47">IF(DH137=$AS$42,DI137,100)</f>
        <v>100</v>
      </c>
      <c r="DL137" s="15">
        <f t="shared" si="43"/>
        <v>98</v>
      </c>
      <c r="DM137" s="13" t="s">
        <v>206</v>
      </c>
      <c r="DN137" s="13">
        <v>1</v>
      </c>
      <c r="DO137" s="13">
        <v>6</v>
      </c>
      <c r="DP137" s="13">
        <v>5</v>
      </c>
      <c r="DQ137" s="13">
        <v>2</v>
      </c>
      <c r="DR137" s="13">
        <v>8</v>
      </c>
      <c r="DS137" s="15" t="s">
        <v>208</v>
      </c>
      <c r="DT137" s="14">
        <v>150000</v>
      </c>
      <c r="DU137" s="16" t="s">
        <v>483</v>
      </c>
      <c r="DV137" s="13" t="s">
        <v>498</v>
      </c>
      <c r="DW137" s="16"/>
      <c r="EB137" s="30">
        <f t="shared" si="45"/>
        <v>0</v>
      </c>
      <c r="ED137" s="30">
        <f t="array" ref="ED137">SUM($ES$39:$FR$39*ES137:FR137)</f>
        <v>0</v>
      </c>
      <c r="EE137" s="24">
        <f>IF(EB137=0,0,MAX($EE$41:EE136)+1)</f>
        <v>0</v>
      </c>
      <c r="EF137" s="30">
        <f t="shared" si="46"/>
        <v>97</v>
      </c>
      <c r="EG137" s="27" t="s">
        <v>381</v>
      </c>
      <c r="EH137" s="30">
        <v>1</v>
      </c>
      <c r="EI137" s="27">
        <v>6</v>
      </c>
      <c r="EJ137" s="27">
        <v>3</v>
      </c>
      <c r="EK137" s="27">
        <v>3</v>
      </c>
      <c r="EL137" s="27">
        <v>8</v>
      </c>
      <c r="EM137" s="27" t="s">
        <v>382</v>
      </c>
      <c r="EN137" s="25">
        <v>170000</v>
      </c>
      <c r="EQ137" s="30">
        <v>1</v>
      </c>
      <c r="ES137" s="30"/>
      <c r="ET137" s="30"/>
      <c r="EU137" s="29">
        <v>1</v>
      </c>
      <c r="EV137" s="30"/>
      <c r="EW137" s="27">
        <v>1</v>
      </c>
      <c r="EX137" s="30"/>
      <c r="EY137" s="30"/>
      <c r="EZ137" s="30"/>
      <c r="FA137" s="30"/>
      <c r="FB137" s="30"/>
      <c r="FC137" s="30"/>
      <c r="FD137" s="30"/>
      <c r="FE137" s="30"/>
      <c r="FF137" s="27">
        <v>1</v>
      </c>
      <c r="FG137" s="30"/>
      <c r="FH137" s="30"/>
      <c r="FI137" s="30"/>
      <c r="FJ137" s="27">
        <v>1</v>
      </c>
      <c r="FK137" s="30"/>
      <c r="FL137" s="30"/>
      <c r="FM137" s="30"/>
      <c r="FN137" s="30"/>
      <c r="FO137" s="30"/>
      <c r="FP137" s="30"/>
      <c r="FQ137" s="30"/>
      <c r="FR137" s="30"/>
    </row>
    <row r="138" spans="67:174" ht="15" hidden="1" customHeight="1">
      <c r="BO138" s="8">
        <f t="shared" si="40"/>
        <v>37</v>
      </c>
      <c r="BP138" s="8" t="str">
        <f ca="1">IF($BO138&gt;BP$98,"",VLOOKUP($BO138,BP$46:$CG$96,BP$100,FALSE))</f>
        <v/>
      </c>
      <c r="BQ138" s="8" t="str">
        <f ca="1">IF($BO138&gt;BQ$98,"",VLOOKUP($BO138,BQ$46:$CG$96,BQ$100,FALSE))</f>
        <v/>
      </c>
      <c r="BR138" s="8" t="str">
        <f ca="1">IF($BO138&gt;BR$98,"",VLOOKUP($BO138,BR$46:$CG$96,BR$100,FALSE))</f>
        <v/>
      </c>
      <c r="BS138" s="8" t="str">
        <f ca="1">IF($BO138&gt;BS$98,"",VLOOKUP($BO138,BS$46:$CG$96,BS$100,FALSE))</f>
        <v/>
      </c>
      <c r="BT138" s="8" t="str">
        <f ca="1">IF($BO138&gt;BT$98,"",VLOOKUP($BO138,BT$46:$CG$96,BT$100,FALSE))</f>
        <v/>
      </c>
      <c r="BU138" s="8" t="str">
        <f ca="1">IF($BO138&gt;BU$98,"",VLOOKUP($BO138,BU$46:$CG$96,BU$100,FALSE))</f>
        <v/>
      </c>
      <c r="BV138" s="8" t="str">
        <f ca="1">IF($BO138&gt;BV$98,"",VLOOKUP($BO138,BV$46:$CG$96,BV$100,FALSE))</f>
        <v/>
      </c>
      <c r="BW138" s="8" t="str">
        <f ca="1">IF($BO138&gt;BW$98,"",VLOOKUP($BO138,BW$46:$CG$96,BW$100,FALSE))</f>
        <v/>
      </c>
      <c r="BX138" s="8" t="str">
        <f ca="1">IF($BO138&gt;BX$98,"",VLOOKUP($BO138,BX$46:$CG$96,BX$100,FALSE))</f>
        <v/>
      </c>
      <c r="BY138" s="8" t="str">
        <f ca="1">IF($BO138&gt;BY$98,"",VLOOKUP($BO138,BY$46:$CG$96,BY$100,FALSE))</f>
        <v/>
      </c>
      <c r="BZ138" s="8" t="str">
        <f ca="1">IF($BO138&gt;BZ$98,"",VLOOKUP($BO138,BZ$46:$CG$96,BZ$100,FALSE))</f>
        <v/>
      </c>
      <c r="CA138" s="8" t="str">
        <f ca="1">IF($BO138&gt;CA$98,"",VLOOKUP($BO138,CA$46:$CG$96,CA$100,FALSE))</f>
        <v/>
      </c>
      <c r="CB138" s="8" t="str">
        <f ca="1">IF($BO138&gt;CB$98,"",VLOOKUP($BO138,CB$46:$CG$96,CB$100,FALSE))</f>
        <v/>
      </c>
      <c r="CC138" s="8" t="str">
        <f ca="1">IF($BO138&gt;CC$98,"",VLOOKUP($BO138,CC$46:$CG$96,CC$100,FALSE))</f>
        <v/>
      </c>
      <c r="CD138" s="8" t="str">
        <f ca="1">IF($BO138&gt;CD$98,"",VLOOKUP($BO138,CD$46:$CG$96,CD$100,FALSE))</f>
        <v/>
      </c>
      <c r="CE138" s="8" t="str">
        <f ca="1">IF($BO138&gt;CE$98,"",VLOOKUP($BO138,CE$46:$CG$96,CE$100,FALSE))</f>
        <v/>
      </c>
      <c r="CL138" s="8">
        <f t="shared" si="41"/>
        <v>37</v>
      </c>
      <c r="CM138" s="8" t="str">
        <f ca="1">IF($CL138&gt;CM$98,"",VLOOKUP($CL138,CM$46:$DD$96,CM$100,FALSE))</f>
        <v/>
      </c>
      <c r="CN138" s="8" t="str">
        <f ca="1">IF($CL138&gt;CN$98,"",VLOOKUP($CL138,CN$46:$DD$96,CN$100,FALSE))</f>
        <v/>
      </c>
      <c r="CO138" s="8" t="str">
        <f ca="1">IF($CL138&gt;CO$98,"",VLOOKUP($CL138,CO$46:$DD$96,CO$100,FALSE))</f>
        <v/>
      </c>
      <c r="CP138" s="8" t="str">
        <f ca="1">IF($CL138&gt;CP$98,"",VLOOKUP($CL138,CP$46:$DD$96,CP$100,FALSE))</f>
        <v/>
      </c>
      <c r="CQ138" s="8" t="str">
        <f ca="1">IF($CL138&gt;CQ$98,"",VLOOKUP($CL138,CQ$46:$DD$96,CQ$100,FALSE))</f>
        <v/>
      </c>
      <c r="CR138" s="8" t="str">
        <f ca="1">IF($CL138&gt;CR$98,"",VLOOKUP($CL138,CR$46:$DD$96,CR$100,FALSE))</f>
        <v/>
      </c>
      <c r="CS138" s="8" t="str">
        <f ca="1">IF($CL138&gt;CS$98,"",VLOOKUP($CL138,CS$46:$DD$96,CS$100,FALSE))</f>
        <v/>
      </c>
      <c r="CT138" s="8" t="str">
        <f ca="1">IF($CL138&gt;CT$98,"",VLOOKUP($CL138,CT$46:$DD$96,CT$100,FALSE))</f>
        <v/>
      </c>
      <c r="CU138" s="8" t="str">
        <f ca="1">IF($CL138&gt;CU$98,"",VLOOKUP($CL138,CU$46:$DD$96,CU$100,FALSE))</f>
        <v/>
      </c>
      <c r="CV138" s="8" t="str">
        <f ca="1">IF($CL138&gt;CV$98,"",VLOOKUP($CL138,CV$46:$DD$96,CV$100,FALSE))</f>
        <v/>
      </c>
      <c r="CW138" s="8" t="str">
        <f ca="1">IF($CL138&gt;CW$98,"",VLOOKUP($CL138,CW$46:$DD$96,CW$100,FALSE))</f>
        <v/>
      </c>
      <c r="CX138" s="8" t="str">
        <f ca="1">IF($CL138&gt;CX$98,"",VLOOKUP($CL138,CX$46:$DD$96,CX$100,FALSE))</f>
        <v/>
      </c>
      <c r="CY138" s="8" t="str">
        <f ca="1">IF($CL138&gt;CY$98,"",VLOOKUP($CL138,CY$46:$DD$96,CY$100,FALSE))</f>
        <v/>
      </c>
      <c r="CZ138" s="8" t="str">
        <f ca="1">IF($CL138&gt;CZ$98,"",VLOOKUP($CL138,CZ$46:$DD$96,CZ$100,FALSE))</f>
        <v/>
      </c>
      <c r="DA138" s="8" t="str">
        <f ca="1">IF($CL138&gt;DA$98,"",VLOOKUP($CL138,DA$46:$DD$96,DA$100,FALSE))</f>
        <v/>
      </c>
      <c r="DB138" s="8" t="str">
        <f ca="1">IF($CL138&gt;DB$98,"",VLOOKUP($CL138,DB$46:$DD$96,DB$100,FALSE))</f>
        <v/>
      </c>
      <c r="DH138" s="13" t="s">
        <v>97</v>
      </c>
      <c r="DI138" s="15">
        <f t="shared" si="44"/>
        <v>1</v>
      </c>
      <c r="DK138" s="15">
        <f t="shared" si="47"/>
        <v>100</v>
      </c>
      <c r="DL138" s="15">
        <f t="shared" si="43"/>
        <v>99</v>
      </c>
      <c r="DM138" s="13" t="s">
        <v>43</v>
      </c>
      <c r="DN138" s="13">
        <v>16</v>
      </c>
      <c r="DO138" s="13">
        <v>6</v>
      </c>
      <c r="DP138" s="13">
        <v>3</v>
      </c>
      <c r="DQ138" s="13">
        <v>3</v>
      </c>
      <c r="DR138" s="13">
        <v>8</v>
      </c>
      <c r="DS138" s="15" t="s">
        <v>210</v>
      </c>
      <c r="DT138" s="14">
        <v>60000</v>
      </c>
      <c r="DU138" s="16" t="s">
        <v>476</v>
      </c>
      <c r="DV138" s="13" t="s">
        <v>492</v>
      </c>
      <c r="DW138" s="16"/>
      <c r="EB138" s="30">
        <f t="shared" si="45"/>
        <v>0</v>
      </c>
      <c r="ED138" s="30">
        <f t="array" ref="ED138">SUM($ES$39:$FR$39*ES138:FR138)</f>
        <v>0</v>
      </c>
      <c r="EE138" s="24">
        <f>IF(EB138=0,0,MAX($EE$41:EE137)+1)</f>
        <v>0</v>
      </c>
      <c r="EF138" s="30">
        <f t="shared" si="46"/>
        <v>98</v>
      </c>
      <c r="EG138" s="30" t="s">
        <v>377</v>
      </c>
      <c r="EH138" s="30">
        <v>1</v>
      </c>
      <c r="EI138" s="30">
        <v>6</v>
      </c>
      <c r="EJ138" s="30">
        <v>4</v>
      </c>
      <c r="EK138" s="30">
        <v>3</v>
      </c>
      <c r="EL138" s="30">
        <v>8</v>
      </c>
      <c r="EM138" s="30" t="s">
        <v>378</v>
      </c>
      <c r="EN138" s="25">
        <v>270000</v>
      </c>
      <c r="EQ138" s="30">
        <v>0</v>
      </c>
      <c r="ES138" s="30">
        <v>1</v>
      </c>
      <c r="ET138" s="30"/>
      <c r="EU138" s="30"/>
      <c r="EV138" s="30"/>
      <c r="EW138" s="30"/>
      <c r="EX138" s="30"/>
      <c r="EY138" s="30">
        <v>1</v>
      </c>
      <c r="EZ138" s="30"/>
      <c r="FA138" s="30"/>
      <c r="FB138" s="30">
        <v>1</v>
      </c>
      <c r="FC138" s="30">
        <v>1</v>
      </c>
      <c r="FD138" s="30">
        <v>1</v>
      </c>
      <c r="FE138" s="30"/>
      <c r="FF138" s="30"/>
      <c r="FG138" s="30"/>
      <c r="FH138" s="30"/>
      <c r="FI138" s="30">
        <v>1</v>
      </c>
      <c r="FJ138" s="30"/>
      <c r="FK138" s="30"/>
      <c r="FL138" s="30"/>
      <c r="FM138" s="30"/>
      <c r="FN138" s="30"/>
      <c r="FO138" s="30"/>
      <c r="FP138" s="30"/>
      <c r="FQ138" s="30"/>
      <c r="FR138" s="30"/>
    </row>
    <row r="139" spans="67:174" ht="15" hidden="1" customHeight="1">
      <c r="BO139" s="8">
        <f t="shared" si="40"/>
        <v>38</v>
      </c>
      <c r="BP139" s="8" t="str">
        <f ca="1">IF($BO139&gt;BP$98,"",VLOOKUP($BO139,BP$46:$CG$96,BP$100,FALSE))</f>
        <v/>
      </c>
      <c r="BQ139" s="8" t="str">
        <f ca="1">IF($BO139&gt;BQ$98,"",VLOOKUP($BO139,BQ$46:$CG$96,BQ$100,FALSE))</f>
        <v/>
      </c>
      <c r="BR139" s="8" t="str">
        <f ca="1">IF($BO139&gt;BR$98,"",VLOOKUP($BO139,BR$46:$CG$96,BR$100,FALSE))</f>
        <v/>
      </c>
      <c r="BS139" s="8" t="str">
        <f ca="1">IF($BO139&gt;BS$98,"",VLOOKUP($BO139,BS$46:$CG$96,BS$100,FALSE))</f>
        <v/>
      </c>
      <c r="BT139" s="8" t="str">
        <f ca="1">IF($BO139&gt;BT$98,"",VLOOKUP($BO139,BT$46:$CG$96,BT$100,FALSE))</f>
        <v/>
      </c>
      <c r="BU139" s="8" t="str">
        <f ca="1">IF($BO139&gt;BU$98,"",VLOOKUP($BO139,BU$46:$CG$96,BU$100,FALSE))</f>
        <v/>
      </c>
      <c r="BV139" s="8" t="str">
        <f ca="1">IF($BO139&gt;BV$98,"",VLOOKUP($BO139,BV$46:$CG$96,BV$100,FALSE))</f>
        <v/>
      </c>
      <c r="BW139" s="8" t="str">
        <f ca="1">IF($BO139&gt;BW$98,"",VLOOKUP($BO139,BW$46:$CG$96,BW$100,FALSE))</f>
        <v/>
      </c>
      <c r="BX139" s="8" t="str">
        <f ca="1">IF($BO139&gt;BX$98,"",VLOOKUP($BO139,BX$46:$CG$96,BX$100,FALSE))</f>
        <v/>
      </c>
      <c r="BY139" s="8" t="str">
        <f ca="1">IF($BO139&gt;BY$98,"",VLOOKUP($BO139,BY$46:$CG$96,BY$100,FALSE))</f>
        <v/>
      </c>
      <c r="BZ139" s="8" t="str">
        <f ca="1">IF($BO139&gt;BZ$98,"",VLOOKUP($BO139,BZ$46:$CG$96,BZ$100,FALSE))</f>
        <v/>
      </c>
      <c r="CA139" s="8" t="str">
        <f ca="1">IF($BO139&gt;CA$98,"",VLOOKUP($BO139,CA$46:$CG$96,CA$100,FALSE))</f>
        <v/>
      </c>
      <c r="CB139" s="8" t="str">
        <f ca="1">IF($BO139&gt;CB$98,"",VLOOKUP($BO139,CB$46:$CG$96,CB$100,FALSE))</f>
        <v/>
      </c>
      <c r="CC139" s="8" t="str">
        <f ca="1">IF($BO139&gt;CC$98,"",VLOOKUP($BO139,CC$46:$CG$96,CC$100,FALSE))</f>
        <v/>
      </c>
      <c r="CD139" s="8" t="str">
        <f ca="1">IF($BO139&gt;CD$98,"",VLOOKUP($BO139,CD$46:$CG$96,CD$100,FALSE))</f>
        <v/>
      </c>
      <c r="CE139" s="8" t="str">
        <f ca="1">IF($BO139&gt;CE$98,"",VLOOKUP($BO139,CE$46:$CG$96,CE$100,FALSE))</f>
        <v/>
      </c>
      <c r="CL139" s="8">
        <f t="shared" si="41"/>
        <v>38</v>
      </c>
      <c r="CM139" s="8" t="str">
        <f ca="1">IF($CL139&gt;CM$98,"",VLOOKUP($CL139,CM$46:$DD$96,CM$100,FALSE))</f>
        <v/>
      </c>
      <c r="CN139" s="8" t="str">
        <f ca="1">IF($CL139&gt;CN$98,"",VLOOKUP($CL139,CN$46:$DD$96,CN$100,FALSE))</f>
        <v/>
      </c>
      <c r="CO139" s="8" t="str">
        <f ca="1">IF($CL139&gt;CO$98,"",VLOOKUP($CL139,CO$46:$DD$96,CO$100,FALSE))</f>
        <v/>
      </c>
      <c r="CP139" s="8" t="str">
        <f ca="1">IF($CL139&gt;CP$98,"",VLOOKUP($CL139,CP$46:$DD$96,CP$100,FALSE))</f>
        <v/>
      </c>
      <c r="CQ139" s="8" t="str">
        <f ca="1">IF($CL139&gt;CQ$98,"",VLOOKUP($CL139,CQ$46:$DD$96,CQ$100,FALSE))</f>
        <v/>
      </c>
      <c r="CR139" s="8" t="str">
        <f ca="1">IF($CL139&gt;CR$98,"",VLOOKUP($CL139,CR$46:$DD$96,CR$100,FALSE))</f>
        <v/>
      </c>
      <c r="CS139" s="8" t="str">
        <f ca="1">IF($CL139&gt;CS$98,"",VLOOKUP($CL139,CS$46:$DD$96,CS$100,FALSE))</f>
        <v/>
      </c>
      <c r="CT139" s="8" t="str">
        <f ca="1">IF($CL139&gt;CT$98,"",VLOOKUP($CL139,CT$46:$DD$96,CT$100,FALSE))</f>
        <v/>
      </c>
      <c r="CU139" s="8" t="str">
        <f ca="1">IF($CL139&gt;CU$98,"",VLOOKUP($CL139,CU$46:$DD$96,CU$100,FALSE))</f>
        <v/>
      </c>
      <c r="CV139" s="8" t="str">
        <f ca="1">IF($CL139&gt;CV$98,"",VLOOKUP($CL139,CV$46:$DD$96,CV$100,FALSE))</f>
        <v/>
      </c>
      <c r="CW139" s="8" t="str">
        <f ca="1">IF($CL139&gt;CW$98,"",VLOOKUP($CL139,CW$46:$DD$96,CW$100,FALSE))</f>
        <v/>
      </c>
      <c r="CX139" s="8" t="str">
        <f ca="1">IF($CL139&gt;CX$98,"",VLOOKUP($CL139,CX$46:$DD$96,CX$100,FALSE))</f>
        <v/>
      </c>
      <c r="CY139" s="8" t="str">
        <f ca="1">IF($CL139&gt;CY$98,"",VLOOKUP($CL139,CY$46:$DD$96,CY$100,FALSE))</f>
        <v/>
      </c>
      <c r="CZ139" s="8" t="str">
        <f ca="1">IF($CL139&gt;CZ$98,"",VLOOKUP($CL139,CZ$46:$DD$96,CZ$100,FALSE))</f>
        <v/>
      </c>
      <c r="DA139" s="8" t="str">
        <f ca="1">IF($CL139&gt;DA$98,"",VLOOKUP($CL139,DA$46:$DD$96,DA$100,FALSE))</f>
        <v/>
      </c>
      <c r="DB139" s="8" t="str">
        <f ca="1">IF($CL139&gt;DB$98,"",VLOOKUP($CL139,DB$46:$DD$96,DB$100,FALSE))</f>
        <v/>
      </c>
      <c r="DH139" s="13" t="s">
        <v>97</v>
      </c>
      <c r="DI139" s="15">
        <f t="shared" si="44"/>
        <v>2</v>
      </c>
      <c r="DK139" s="15">
        <f t="shared" si="47"/>
        <v>100</v>
      </c>
      <c r="DL139" s="15">
        <f t="shared" si="43"/>
        <v>100</v>
      </c>
      <c r="DM139" s="13" t="s">
        <v>38</v>
      </c>
      <c r="DN139" s="13">
        <v>4</v>
      </c>
      <c r="DO139" s="13">
        <v>7</v>
      </c>
      <c r="DP139" s="13">
        <v>2</v>
      </c>
      <c r="DQ139" s="13">
        <v>4</v>
      </c>
      <c r="DR139" s="13">
        <v>7</v>
      </c>
      <c r="DS139" s="15" t="s">
        <v>211</v>
      </c>
      <c r="DT139" s="14">
        <v>80000</v>
      </c>
      <c r="DU139" s="16" t="s">
        <v>478</v>
      </c>
      <c r="DV139" s="13" t="s">
        <v>494</v>
      </c>
      <c r="DW139" s="16"/>
      <c r="EB139" s="30">
        <f t="shared" si="45"/>
        <v>0</v>
      </c>
      <c r="ED139" s="30">
        <f t="array" ref="ED139">SUM($ES$39:$FR$39*ES139:FR139)</f>
        <v>0</v>
      </c>
      <c r="EE139" s="24">
        <f>IF(EB139=0,0,MAX($EE$41:EE138)+1)</f>
        <v>0</v>
      </c>
      <c r="EF139" s="30">
        <f t="shared" si="46"/>
        <v>99</v>
      </c>
      <c r="EG139" s="30" t="s">
        <v>461</v>
      </c>
      <c r="EH139" s="27">
        <v>1</v>
      </c>
      <c r="EI139" s="27">
        <v>5</v>
      </c>
      <c r="EJ139" s="27">
        <v>5</v>
      </c>
      <c r="EK139" s="27">
        <v>2</v>
      </c>
      <c r="EL139" s="27">
        <v>9</v>
      </c>
      <c r="EM139" s="27" t="s">
        <v>462</v>
      </c>
      <c r="EN139" s="31">
        <v>280000</v>
      </c>
      <c r="EQ139" s="30">
        <v>1</v>
      </c>
      <c r="ES139" s="32">
        <v>1</v>
      </c>
      <c r="ET139" s="30"/>
      <c r="EU139" s="30"/>
      <c r="EV139" s="30"/>
      <c r="EW139" s="30"/>
      <c r="EX139" s="30"/>
      <c r="EY139" s="30"/>
      <c r="EZ139" s="30"/>
      <c r="FA139" s="30"/>
      <c r="FB139" s="30"/>
      <c r="FC139" s="30"/>
      <c r="FD139" s="30"/>
      <c r="FE139" s="30"/>
      <c r="FF139" s="30"/>
      <c r="FG139" s="32">
        <v>1</v>
      </c>
      <c r="FH139" s="30"/>
      <c r="FI139" s="30"/>
      <c r="FJ139" s="30"/>
      <c r="FK139" s="30"/>
      <c r="FL139" s="30"/>
      <c r="FM139" s="30"/>
      <c r="FN139" s="30">
        <v>1</v>
      </c>
      <c r="FO139" s="30"/>
      <c r="FP139" s="30"/>
      <c r="FQ139" s="30"/>
      <c r="FR139" s="32">
        <v>1</v>
      </c>
    </row>
    <row r="140" spans="67:174" ht="15" hidden="1" customHeight="1">
      <c r="BO140" s="8">
        <f t="shared" si="40"/>
        <v>39</v>
      </c>
      <c r="BP140" s="8" t="str">
        <f ca="1">IF($BO140&gt;BP$98,"",VLOOKUP($BO140,BP$46:$CG$96,BP$100,FALSE))</f>
        <v/>
      </c>
      <c r="BQ140" s="8" t="str">
        <f ca="1">IF($BO140&gt;BQ$98,"",VLOOKUP($BO140,BQ$46:$CG$96,BQ$100,FALSE))</f>
        <v/>
      </c>
      <c r="BR140" s="8" t="str">
        <f ca="1">IF($BO140&gt;BR$98,"",VLOOKUP($BO140,BR$46:$CG$96,BR$100,FALSE))</f>
        <v/>
      </c>
      <c r="BS140" s="8" t="str">
        <f ca="1">IF($BO140&gt;BS$98,"",VLOOKUP($BO140,BS$46:$CG$96,BS$100,FALSE))</f>
        <v/>
      </c>
      <c r="BT140" s="8" t="str">
        <f ca="1">IF($BO140&gt;BT$98,"",VLOOKUP($BO140,BT$46:$CG$96,BT$100,FALSE))</f>
        <v/>
      </c>
      <c r="BU140" s="8" t="str">
        <f ca="1">IF($BO140&gt;BU$98,"",VLOOKUP($BO140,BU$46:$CG$96,BU$100,FALSE))</f>
        <v/>
      </c>
      <c r="BV140" s="8" t="str">
        <f ca="1">IF($BO140&gt;BV$98,"",VLOOKUP($BO140,BV$46:$CG$96,BV$100,FALSE))</f>
        <v/>
      </c>
      <c r="BW140" s="8" t="str">
        <f ca="1">IF($BO140&gt;BW$98,"",VLOOKUP($BO140,BW$46:$CG$96,BW$100,FALSE))</f>
        <v/>
      </c>
      <c r="BX140" s="8" t="str">
        <f ca="1">IF($BO140&gt;BX$98,"",VLOOKUP($BO140,BX$46:$CG$96,BX$100,FALSE))</f>
        <v/>
      </c>
      <c r="BY140" s="8" t="str">
        <f ca="1">IF($BO140&gt;BY$98,"",VLOOKUP($BO140,BY$46:$CG$96,BY$100,FALSE))</f>
        <v/>
      </c>
      <c r="BZ140" s="8" t="str">
        <f ca="1">IF($BO140&gt;BZ$98,"",VLOOKUP($BO140,BZ$46:$CG$96,BZ$100,FALSE))</f>
        <v/>
      </c>
      <c r="CA140" s="8" t="str">
        <f ca="1">IF($BO140&gt;CA$98,"",VLOOKUP($BO140,CA$46:$CG$96,CA$100,FALSE))</f>
        <v/>
      </c>
      <c r="CB140" s="8" t="str">
        <f ca="1">IF($BO140&gt;CB$98,"",VLOOKUP($BO140,CB$46:$CG$96,CB$100,FALSE))</f>
        <v/>
      </c>
      <c r="CC140" s="8" t="str">
        <f ca="1">IF($BO140&gt;CC$98,"",VLOOKUP($BO140,CC$46:$CG$96,CC$100,FALSE))</f>
        <v/>
      </c>
      <c r="CD140" s="8" t="str">
        <f ca="1">IF($BO140&gt;CD$98,"",VLOOKUP($BO140,CD$46:$CG$96,CD$100,FALSE))</f>
        <v/>
      </c>
      <c r="CE140" s="8" t="str">
        <f ca="1">IF($BO140&gt;CE$98,"",VLOOKUP($BO140,CE$46:$CG$96,CE$100,FALSE))</f>
        <v/>
      </c>
      <c r="CL140" s="8">
        <f t="shared" si="41"/>
        <v>39</v>
      </c>
      <c r="CM140" s="8" t="str">
        <f ca="1">IF($CL140&gt;CM$98,"",VLOOKUP($CL140,CM$46:$DD$96,CM$100,FALSE))</f>
        <v/>
      </c>
      <c r="CN140" s="8" t="str">
        <f ca="1">IF($CL140&gt;CN$98,"",VLOOKUP($CL140,CN$46:$DD$96,CN$100,FALSE))</f>
        <v/>
      </c>
      <c r="CO140" s="8" t="str">
        <f ca="1">IF($CL140&gt;CO$98,"",VLOOKUP($CL140,CO$46:$DD$96,CO$100,FALSE))</f>
        <v/>
      </c>
      <c r="CP140" s="8" t="str">
        <f ca="1">IF($CL140&gt;CP$98,"",VLOOKUP($CL140,CP$46:$DD$96,CP$100,FALSE))</f>
        <v/>
      </c>
      <c r="CQ140" s="8" t="str">
        <f ca="1">IF($CL140&gt;CQ$98,"",VLOOKUP($CL140,CQ$46:$DD$96,CQ$100,FALSE))</f>
        <v/>
      </c>
      <c r="CR140" s="8" t="str">
        <f ca="1">IF($CL140&gt;CR$98,"",VLOOKUP($CL140,CR$46:$DD$96,CR$100,FALSE))</f>
        <v/>
      </c>
      <c r="CS140" s="8" t="str">
        <f ca="1">IF($CL140&gt;CS$98,"",VLOOKUP($CL140,CS$46:$DD$96,CS$100,FALSE))</f>
        <v/>
      </c>
      <c r="CT140" s="8" t="str">
        <f ca="1">IF($CL140&gt;CT$98,"",VLOOKUP($CL140,CT$46:$DD$96,CT$100,FALSE))</f>
        <v/>
      </c>
      <c r="CU140" s="8" t="str">
        <f ca="1">IF($CL140&gt;CU$98,"",VLOOKUP($CL140,CU$46:$DD$96,CU$100,FALSE))</f>
        <v/>
      </c>
      <c r="CV140" s="8" t="str">
        <f ca="1">IF($CL140&gt;CV$98,"",VLOOKUP($CL140,CV$46:$DD$96,CV$100,FALSE))</f>
        <v/>
      </c>
      <c r="CW140" s="8" t="str">
        <f ca="1">IF($CL140&gt;CW$98,"",VLOOKUP($CL140,CW$46:$DD$96,CW$100,FALSE))</f>
        <v/>
      </c>
      <c r="CX140" s="8" t="str">
        <f ca="1">IF($CL140&gt;CX$98,"",VLOOKUP($CL140,CX$46:$DD$96,CX$100,FALSE))</f>
        <v/>
      </c>
      <c r="CY140" s="8" t="str">
        <f ca="1">IF($CL140&gt;CY$98,"",VLOOKUP($CL140,CY$46:$DD$96,CY$100,FALSE))</f>
        <v/>
      </c>
      <c r="CZ140" s="8" t="str">
        <f ca="1">IF($CL140&gt;CZ$98,"",VLOOKUP($CL140,CZ$46:$DD$96,CZ$100,FALSE))</f>
        <v/>
      </c>
      <c r="DA140" s="8" t="str">
        <f ca="1">IF($CL140&gt;DA$98,"",VLOOKUP($CL140,DA$46:$DD$96,DA$100,FALSE))</f>
        <v/>
      </c>
      <c r="DB140" s="8" t="str">
        <f ca="1">IF($CL140&gt;DB$98,"",VLOOKUP($CL140,DB$46:$DD$96,DB$100,FALSE))</f>
        <v/>
      </c>
      <c r="DH140" s="13" t="s">
        <v>97</v>
      </c>
      <c r="DI140" s="15">
        <f t="shared" si="44"/>
        <v>3</v>
      </c>
      <c r="DK140" s="15">
        <f t="shared" si="47"/>
        <v>100</v>
      </c>
      <c r="DL140" s="15">
        <f t="shared" si="43"/>
        <v>101</v>
      </c>
      <c r="DM140" s="13" t="s">
        <v>40</v>
      </c>
      <c r="DN140" s="13">
        <v>4</v>
      </c>
      <c r="DO140" s="13">
        <v>7</v>
      </c>
      <c r="DP140" s="13">
        <v>3</v>
      </c>
      <c r="DQ140" s="13">
        <v>3</v>
      </c>
      <c r="DR140" s="13">
        <v>8</v>
      </c>
      <c r="DS140" s="15" t="s">
        <v>212</v>
      </c>
      <c r="DT140" s="14">
        <v>110000</v>
      </c>
      <c r="DU140" s="16" t="s">
        <v>490</v>
      </c>
      <c r="DV140" s="13" t="s">
        <v>288</v>
      </c>
      <c r="DW140" s="16"/>
      <c r="EB140" s="30">
        <f t="shared" si="45"/>
        <v>0</v>
      </c>
      <c r="ED140" s="30">
        <f t="array" ref="ED140">SUM($ES$39:$FR$39*ES140:FR140)</f>
        <v>0</v>
      </c>
      <c r="EE140" s="24">
        <f>IF(EB140=0,0,MAX($EE$41:EE139)+1)</f>
        <v>0</v>
      </c>
      <c r="EF140" s="30">
        <f t="shared" si="46"/>
        <v>100</v>
      </c>
      <c r="EG140" s="30" t="s">
        <v>379</v>
      </c>
      <c r="EH140" s="30">
        <v>1</v>
      </c>
      <c r="EI140" s="30">
        <v>4</v>
      </c>
      <c r="EJ140" s="30">
        <v>4</v>
      </c>
      <c r="EK140" s="30">
        <v>3</v>
      </c>
      <c r="EL140" s="30">
        <v>9</v>
      </c>
      <c r="EM140" s="30" t="s">
        <v>380</v>
      </c>
      <c r="EN140" s="25">
        <v>90000</v>
      </c>
      <c r="EQ140" s="30">
        <v>1</v>
      </c>
      <c r="ES140" s="30"/>
      <c r="ET140" s="30"/>
      <c r="EU140" s="30"/>
      <c r="EV140" s="30">
        <v>1</v>
      </c>
      <c r="EW140" s="30">
        <v>1</v>
      </c>
      <c r="EX140" s="30"/>
      <c r="EY140" s="30"/>
      <c r="EZ140" s="30"/>
      <c r="FA140" s="30"/>
      <c r="FB140" s="30"/>
      <c r="FC140" s="30"/>
      <c r="FD140" s="30"/>
      <c r="FE140" s="30"/>
      <c r="FF140" s="30"/>
      <c r="FG140" s="30"/>
      <c r="FH140" s="30"/>
      <c r="FI140" s="30"/>
      <c r="FJ140" s="30"/>
      <c r="FK140" s="30"/>
      <c r="FL140" s="30"/>
      <c r="FM140" s="30"/>
      <c r="FN140" s="30"/>
      <c r="FO140" s="30"/>
      <c r="FP140" s="30"/>
      <c r="FQ140" s="30"/>
      <c r="FR140" s="30"/>
    </row>
    <row r="141" spans="67:174" ht="15" hidden="1" customHeight="1">
      <c r="BO141" s="8">
        <f t="shared" si="40"/>
        <v>40</v>
      </c>
      <c r="BP141" s="8" t="str">
        <f ca="1">IF($BO141&gt;BP$98,"",VLOOKUP($BO141,BP$46:$CG$96,BP$100,FALSE))</f>
        <v/>
      </c>
      <c r="BQ141" s="8" t="str">
        <f ca="1">IF($BO141&gt;BQ$98,"",VLOOKUP($BO141,BQ$46:$CG$96,BQ$100,FALSE))</f>
        <v/>
      </c>
      <c r="BR141" s="8" t="str">
        <f ca="1">IF($BO141&gt;BR$98,"",VLOOKUP($BO141,BR$46:$CG$96,BR$100,FALSE))</f>
        <v/>
      </c>
      <c r="BS141" s="8" t="str">
        <f ca="1">IF($BO141&gt;BS$98,"",VLOOKUP($BO141,BS$46:$CG$96,BS$100,FALSE))</f>
        <v/>
      </c>
      <c r="BT141" s="8" t="str">
        <f ca="1">IF($BO141&gt;BT$98,"",VLOOKUP($BO141,BT$46:$CG$96,BT$100,FALSE))</f>
        <v/>
      </c>
      <c r="BU141" s="8" t="str">
        <f ca="1">IF($BO141&gt;BU$98,"",VLOOKUP($BO141,BU$46:$CG$96,BU$100,FALSE))</f>
        <v/>
      </c>
      <c r="BV141" s="8" t="str">
        <f ca="1">IF($BO141&gt;BV$98,"",VLOOKUP($BO141,BV$46:$CG$96,BV$100,FALSE))</f>
        <v/>
      </c>
      <c r="BW141" s="8" t="str">
        <f ca="1">IF($BO141&gt;BW$98,"",VLOOKUP($BO141,BW$46:$CG$96,BW$100,FALSE))</f>
        <v/>
      </c>
      <c r="BX141" s="8" t="str">
        <f ca="1">IF($BO141&gt;BX$98,"",VLOOKUP($BO141,BX$46:$CG$96,BX$100,FALSE))</f>
        <v/>
      </c>
      <c r="BY141" s="8" t="str">
        <f ca="1">IF($BO141&gt;BY$98,"",VLOOKUP($BO141,BY$46:$CG$96,BY$100,FALSE))</f>
        <v/>
      </c>
      <c r="BZ141" s="8" t="str">
        <f ca="1">IF($BO141&gt;BZ$98,"",VLOOKUP($BO141,BZ$46:$CG$96,BZ$100,FALSE))</f>
        <v/>
      </c>
      <c r="CA141" s="8" t="str">
        <f ca="1">IF($BO141&gt;CA$98,"",VLOOKUP($BO141,CA$46:$CG$96,CA$100,FALSE))</f>
        <v/>
      </c>
      <c r="CB141" s="8" t="str">
        <f ca="1">IF($BO141&gt;CB$98,"",VLOOKUP($BO141,CB$46:$CG$96,CB$100,FALSE))</f>
        <v/>
      </c>
      <c r="CC141" s="8" t="str">
        <f ca="1">IF($BO141&gt;CC$98,"",VLOOKUP($BO141,CC$46:$CG$96,CC$100,FALSE))</f>
        <v/>
      </c>
      <c r="CD141" s="8" t="str">
        <f ca="1">IF($BO141&gt;CD$98,"",VLOOKUP($BO141,CD$46:$CG$96,CD$100,FALSE))</f>
        <v/>
      </c>
      <c r="CE141" s="8" t="str">
        <f ca="1">IF($BO141&gt;CE$98,"",VLOOKUP($BO141,CE$46:$CG$96,CE$100,FALSE))</f>
        <v/>
      </c>
      <c r="CL141" s="8">
        <f t="shared" si="41"/>
        <v>40</v>
      </c>
      <c r="CM141" s="8" t="str">
        <f ca="1">IF($CL141&gt;CM$98,"",VLOOKUP($CL141,CM$46:$DD$96,CM$100,FALSE))</f>
        <v/>
      </c>
      <c r="CN141" s="8" t="str">
        <f ca="1">IF($CL141&gt;CN$98,"",VLOOKUP($CL141,CN$46:$DD$96,CN$100,FALSE))</f>
        <v/>
      </c>
      <c r="CO141" s="8" t="str">
        <f ca="1">IF($CL141&gt;CO$98,"",VLOOKUP($CL141,CO$46:$DD$96,CO$100,FALSE))</f>
        <v/>
      </c>
      <c r="CP141" s="8" t="str">
        <f ca="1">IF($CL141&gt;CP$98,"",VLOOKUP($CL141,CP$46:$DD$96,CP$100,FALSE))</f>
        <v/>
      </c>
      <c r="CQ141" s="8" t="str">
        <f ca="1">IF($CL141&gt;CQ$98,"",VLOOKUP($CL141,CQ$46:$DD$96,CQ$100,FALSE))</f>
        <v/>
      </c>
      <c r="CR141" s="8" t="str">
        <f ca="1">IF($CL141&gt;CR$98,"",VLOOKUP($CL141,CR$46:$DD$96,CR$100,FALSE))</f>
        <v/>
      </c>
      <c r="CS141" s="8" t="str">
        <f ca="1">IF($CL141&gt;CS$98,"",VLOOKUP($CL141,CS$46:$DD$96,CS$100,FALSE))</f>
        <v/>
      </c>
      <c r="CT141" s="8" t="str">
        <f ca="1">IF($CL141&gt;CT$98,"",VLOOKUP($CL141,CT$46:$DD$96,CT$100,FALSE))</f>
        <v/>
      </c>
      <c r="CU141" s="8" t="str">
        <f ca="1">IF($CL141&gt;CU$98,"",VLOOKUP($CL141,CU$46:$DD$96,CU$100,FALSE))</f>
        <v/>
      </c>
      <c r="CV141" s="8" t="str">
        <f ca="1">IF($CL141&gt;CV$98,"",VLOOKUP($CL141,CV$46:$DD$96,CV$100,FALSE))</f>
        <v/>
      </c>
      <c r="CW141" s="8" t="str">
        <f ca="1">IF($CL141&gt;CW$98,"",VLOOKUP($CL141,CW$46:$DD$96,CW$100,FALSE))</f>
        <v/>
      </c>
      <c r="CX141" s="8" t="str">
        <f ca="1">IF($CL141&gt;CX$98,"",VLOOKUP($CL141,CX$46:$DD$96,CX$100,FALSE))</f>
        <v/>
      </c>
      <c r="CY141" s="8" t="str">
        <f ca="1">IF($CL141&gt;CY$98,"",VLOOKUP($CL141,CY$46:$DD$96,CY$100,FALSE))</f>
        <v/>
      </c>
      <c r="CZ141" s="8" t="str">
        <f ca="1">IF($CL141&gt;CZ$98,"",VLOOKUP($CL141,CZ$46:$DD$96,CZ$100,FALSE))</f>
        <v/>
      </c>
      <c r="DA141" s="8" t="str">
        <f ca="1">IF($CL141&gt;DA$98,"",VLOOKUP($CL141,DA$46:$DD$96,DA$100,FALSE))</f>
        <v/>
      </c>
      <c r="DB141" s="8" t="str">
        <f ca="1">IF($CL141&gt;DB$98,"",VLOOKUP($CL141,DB$46:$DD$96,DB$100,FALSE))</f>
        <v/>
      </c>
      <c r="DH141" s="13" t="s">
        <v>97</v>
      </c>
      <c r="DI141" s="15">
        <f t="shared" si="44"/>
        <v>4</v>
      </c>
      <c r="DK141" s="15">
        <f t="shared" si="47"/>
        <v>100</v>
      </c>
      <c r="DL141" s="15">
        <f t="shared" si="43"/>
        <v>102</v>
      </c>
      <c r="DM141" s="13" t="s">
        <v>164</v>
      </c>
      <c r="DN141" s="13">
        <v>1</v>
      </c>
      <c r="DO141" s="13">
        <v>6</v>
      </c>
      <c r="DP141" s="13">
        <v>5</v>
      </c>
      <c r="DQ141" s="13">
        <v>1</v>
      </c>
      <c r="DR141" s="13">
        <v>9</v>
      </c>
      <c r="DS141" s="15" t="s">
        <v>165</v>
      </c>
      <c r="DT141" s="14">
        <v>140000</v>
      </c>
      <c r="DU141" s="16" t="s">
        <v>483</v>
      </c>
      <c r="DV141" s="13" t="s">
        <v>496</v>
      </c>
      <c r="DW141" s="16"/>
      <c r="FR141" s="30"/>
    </row>
    <row r="142" spans="67:174" ht="15" hidden="1" customHeight="1">
      <c r="BO142" s="8">
        <f t="shared" si="40"/>
        <v>41</v>
      </c>
      <c r="BP142" s="8" t="str">
        <f ca="1">IF($BO142&gt;BP$98,"",VLOOKUP($BO142,BP$46:$CG$96,BP$100,FALSE))</f>
        <v/>
      </c>
      <c r="BQ142" s="8" t="str">
        <f ca="1">IF($BO142&gt;BQ$98,"",VLOOKUP($BO142,BQ$46:$CG$96,BQ$100,FALSE))</f>
        <v/>
      </c>
      <c r="BR142" s="8" t="str">
        <f ca="1">IF($BO142&gt;BR$98,"",VLOOKUP($BO142,BR$46:$CG$96,BR$100,FALSE))</f>
        <v/>
      </c>
      <c r="BS142" s="8" t="str">
        <f ca="1">IF($BO142&gt;BS$98,"",VLOOKUP($BO142,BS$46:$CG$96,BS$100,FALSE))</f>
        <v/>
      </c>
      <c r="BT142" s="8" t="str">
        <f ca="1">IF($BO142&gt;BT$98,"",VLOOKUP($BO142,BT$46:$CG$96,BT$100,FALSE))</f>
        <v/>
      </c>
      <c r="BU142" s="8" t="str">
        <f ca="1">IF($BO142&gt;BU$98,"",VLOOKUP($BO142,BU$46:$CG$96,BU$100,FALSE))</f>
        <v/>
      </c>
      <c r="BV142" s="8" t="str">
        <f ca="1">IF($BO142&gt;BV$98,"",VLOOKUP($BO142,BV$46:$CG$96,BV$100,FALSE))</f>
        <v/>
      </c>
      <c r="BW142" s="8" t="str">
        <f ca="1">IF($BO142&gt;BW$98,"",VLOOKUP($BO142,BW$46:$CG$96,BW$100,FALSE))</f>
        <v/>
      </c>
      <c r="BX142" s="8" t="str">
        <f ca="1">IF($BO142&gt;BX$98,"",VLOOKUP($BO142,BX$46:$CG$96,BX$100,FALSE))</f>
        <v/>
      </c>
      <c r="BY142" s="8" t="str">
        <f ca="1">IF($BO142&gt;BY$98,"",VLOOKUP($BO142,BY$46:$CG$96,BY$100,FALSE))</f>
        <v/>
      </c>
      <c r="BZ142" s="8" t="str">
        <f ca="1">IF($BO142&gt;BZ$98,"",VLOOKUP($BO142,BZ$46:$CG$96,BZ$100,FALSE))</f>
        <v/>
      </c>
      <c r="CA142" s="8" t="str">
        <f ca="1">IF($BO142&gt;CA$98,"",VLOOKUP($BO142,CA$46:$CG$96,CA$100,FALSE))</f>
        <v/>
      </c>
      <c r="CB142" s="8" t="str">
        <f ca="1">IF($BO142&gt;CB$98,"",VLOOKUP($BO142,CB$46:$CG$96,CB$100,FALSE))</f>
        <v/>
      </c>
      <c r="CC142" s="8" t="str">
        <f ca="1">IF($BO142&gt;CC$98,"",VLOOKUP($BO142,CC$46:$CG$96,CC$100,FALSE))</f>
        <v/>
      </c>
      <c r="CD142" s="8" t="str">
        <f ca="1">IF($BO142&gt;CD$98,"",VLOOKUP($BO142,CD$46:$CG$96,CD$100,FALSE))</f>
        <v/>
      </c>
      <c r="CE142" s="8" t="str">
        <f ca="1">IF($BO142&gt;CE$98,"",VLOOKUP($BO142,CE$46:$CG$96,CE$100,FALSE))</f>
        <v/>
      </c>
      <c r="CL142" s="8">
        <f t="shared" si="41"/>
        <v>41</v>
      </c>
      <c r="CM142" s="8" t="str">
        <f ca="1">IF($CL142&gt;CM$98,"",VLOOKUP($CL142,CM$46:$DD$96,CM$100,FALSE))</f>
        <v/>
      </c>
      <c r="CN142" s="8" t="str">
        <f ca="1">IF($CL142&gt;CN$98,"",VLOOKUP($CL142,CN$46:$DD$96,CN$100,FALSE))</f>
        <v/>
      </c>
      <c r="CO142" s="8" t="str">
        <f ca="1">IF($CL142&gt;CO$98,"",VLOOKUP($CL142,CO$46:$DD$96,CO$100,FALSE))</f>
        <v/>
      </c>
      <c r="CP142" s="8" t="str">
        <f ca="1">IF($CL142&gt;CP$98,"",VLOOKUP($CL142,CP$46:$DD$96,CP$100,FALSE))</f>
        <v/>
      </c>
      <c r="CQ142" s="8" t="str">
        <f ca="1">IF($CL142&gt;CQ$98,"",VLOOKUP($CL142,CQ$46:$DD$96,CQ$100,FALSE))</f>
        <v/>
      </c>
      <c r="CR142" s="8" t="str">
        <f ca="1">IF($CL142&gt;CR$98,"",VLOOKUP($CL142,CR$46:$DD$96,CR$100,FALSE))</f>
        <v/>
      </c>
      <c r="CS142" s="8" t="str">
        <f ca="1">IF($CL142&gt;CS$98,"",VLOOKUP($CL142,CS$46:$DD$96,CS$100,FALSE))</f>
        <v/>
      </c>
      <c r="CT142" s="8" t="str">
        <f ca="1">IF($CL142&gt;CT$98,"",VLOOKUP($CL142,CT$46:$DD$96,CT$100,FALSE))</f>
        <v/>
      </c>
      <c r="CU142" s="8" t="str">
        <f ca="1">IF($CL142&gt;CU$98,"",VLOOKUP($CL142,CU$46:$DD$96,CU$100,FALSE))</f>
        <v/>
      </c>
      <c r="CV142" s="8" t="str">
        <f ca="1">IF($CL142&gt;CV$98,"",VLOOKUP($CL142,CV$46:$DD$96,CV$100,FALSE))</f>
        <v/>
      </c>
      <c r="CW142" s="8" t="str">
        <f ca="1">IF($CL142&gt;CW$98,"",VLOOKUP($CL142,CW$46:$DD$96,CW$100,FALSE))</f>
        <v/>
      </c>
      <c r="CX142" s="8" t="str">
        <f ca="1">IF($CL142&gt;CX$98,"",VLOOKUP($CL142,CX$46:$DD$96,CX$100,FALSE))</f>
        <v/>
      </c>
      <c r="CY142" s="8" t="str">
        <f ca="1">IF($CL142&gt;CY$98,"",VLOOKUP($CL142,CY$46:$DD$96,CY$100,FALSE))</f>
        <v/>
      </c>
      <c r="CZ142" s="8" t="str">
        <f ca="1">IF($CL142&gt;CZ$98,"",VLOOKUP($CL142,CZ$46:$DD$96,CZ$100,FALSE))</f>
        <v/>
      </c>
      <c r="DA142" s="8" t="str">
        <f ca="1">IF($CL142&gt;DA$98,"",VLOOKUP($CL142,DA$46:$DD$96,DA$100,FALSE))</f>
        <v/>
      </c>
      <c r="DB142" s="8" t="str">
        <f ca="1">IF($CL142&gt;DB$98,"",VLOOKUP($CL142,DB$46:$DD$96,DB$100,FALSE))</f>
        <v/>
      </c>
      <c r="DH142" s="13" t="s">
        <v>98</v>
      </c>
      <c r="DI142" s="15">
        <f t="shared" si="44"/>
        <v>1</v>
      </c>
      <c r="DK142" s="15">
        <f t="shared" si="47"/>
        <v>100</v>
      </c>
      <c r="DL142" s="15">
        <f t="shared" si="43"/>
        <v>103</v>
      </c>
      <c r="DM142" s="13" t="s">
        <v>140</v>
      </c>
      <c r="DN142" s="13">
        <v>16</v>
      </c>
      <c r="DO142" s="13">
        <v>5</v>
      </c>
      <c r="DP142" s="13">
        <v>3</v>
      </c>
      <c r="DQ142" s="13">
        <v>2</v>
      </c>
      <c r="DR142" s="13">
        <v>7</v>
      </c>
      <c r="DS142" s="13" t="s">
        <v>141</v>
      </c>
      <c r="DT142" s="14">
        <v>40000</v>
      </c>
      <c r="DU142" s="16" t="s">
        <v>476</v>
      </c>
      <c r="DV142" s="13" t="s">
        <v>492</v>
      </c>
      <c r="DW142" s="16"/>
      <c r="FR142" s="30"/>
    </row>
    <row r="143" spans="67:174" ht="15" hidden="1" customHeight="1">
      <c r="BO143" s="8">
        <f t="shared" si="40"/>
        <v>42</v>
      </c>
      <c r="BP143" s="8" t="str">
        <f ca="1">IF($BO143&gt;BP$98,"",VLOOKUP($BO143,BP$46:$CG$96,BP$100,FALSE))</f>
        <v/>
      </c>
      <c r="BQ143" s="8" t="str">
        <f ca="1">IF($BO143&gt;BQ$98,"",VLOOKUP($BO143,BQ$46:$CG$96,BQ$100,FALSE))</f>
        <v/>
      </c>
      <c r="BR143" s="8" t="str">
        <f ca="1">IF($BO143&gt;BR$98,"",VLOOKUP($BO143,BR$46:$CG$96,BR$100,FALSE))</f>
        <v/>
      </c>
      <c r="BS143" s="8" t="str">
        <f ca="1">IF($BO143&gt;BS$98,"",VLOOKUP($BO143,BS$46:$CG$96,BS$100,FALSE))</f>
        <v/>
      </c>
      <c r="BT143" s="8" t="str">
        <f ca="1">IF($BO143&gt;BT$98,"",VLOOKUP($BO143,BT$46:$CG$96,BT$100,FALSE))</f>
        <v/>
      </c>
      <c r="BU143" s="8" t="str">
        <f ca="1">IF($BO143&gt;BU$98,"",VLOOKUP($BO143,BU$46:$CG$96,BU$100,FALSE))</f>
        <v/>
      </c>
      <c r="BV143" s="8" t="str">
        <f ca="1">IF($BO143&gt;BV$98,"",VLOOKUP($BO143,BV$46:$CG$96,BV$100,FALSE))</f>
        <v/>
      </c>
      <c r="BW143" s="8" t="str">
        <f ca="1">IF($BO143&gt;BW$98,"",VLOOKUP($BO143,BW$46:$CG$96,BW$100,FALSE))</f>
        <v/>
      </c>
      <c r="BX143" s="8" t="str">
        <f ca="1">IF($BO143&gt;BX$98,"",VLOOKUP($BO143,BX$46:$CG$96,BX$100,FALSE))</f>
        <v/>
      </c>
      <c r="BY143" s="8" t="str">
        <f ca="1">IF($BO143&gt;BY$98,"",VLOOKUP($BO143,BY$46:$CG$96,BY$100,FALSE))</f>
        <v/>
      </c>
      <c r="BZ143" s="8" t="str">
        <f ca="1">IF($BO143&gt;BZ$98,"",VLOOKUP($BO143,BZ$46:$CG$96,BZ$100,FALSE))</f>
        <v/>
      </c>
      <c r="CA143" s="8" t="str">
        <f ca="1">IF($BO143&gt;CA$98,"",VLOOKUP($BO143,CA$46:$CG$96,CA$100,FALSE))</f>
        <v/>
      </c>
      <c r="CB143" s="8" t="str">
        <f ca="1">IF($BO143&gt;CB$98,"",VLOOKUP($BO143,CB$46:$CG$96,CB$100,FALSE))</f>
        <v/>
      </c>
      <c r="CC143" s="8" t="str">
        <f ca="1">IF($BO143&gt;CC$98,"",VLOOKUP($BO143,CC$46:$CG$96,CC$100,FALSE))</f>
        <v/>
      </c>
      <c r="CD143" s="8" t="str">
        <f ca="1">IF($BO143&gt;CD$98,"",VLOOKUP($BO143,CD$46:$CG$96,CD$100,FALSE))</f>
        <v/>
      </c>
      <c r="CE143" s="8" t="str">
        <f ca="1">IF($BO143&gt;CE$98,"",VLOOKUP($BO143,CE$46:$CG$96,CE$100,FALSE))</f>
        <v/>
      </c>
      <c r="CL143" s="8">
        <f t="shared" si="41"/>
        <v>42</v>
      </c>
      <c r="CM143" s="8" t="str">
        <f ca="1">IF($CL143&gt;CM$98,"",VLOOKUP($CL143,CM$46:$DD$96,CM$100,FALSE))</f>
        <v/>
      </c>
      <c r="CN143" s="8" t="str">
        <f ca="1">IF($CL143&gt;CN$98,"",VLOOKUP($CL143,CN$46:$DD$96,CN$100,FALSE))</f>
        <v/>
      </c>
      <c r="CO143" s="8" t="str">
        <f ca="1">IF($CL143&gt;CO$98,"",VLOOKUP($CL143,CO$46:$DD$96,CO$100,FALSE))</f>
        <v/>
      </c>
      <c r="CP143" s="8" t="str">
        <f ca="1">IF($CL143&gt;CP$98,"",VLOOKUP($CL143,CP$46:$DD$96,CP$100,FALSE))</f>
        <v/>
      </c>
      <c r="CQ143" s="8" t="str">
        <f ca="1">IF($CL143&gt;CQ$98,"",VLOOKUP($CL143,CQ$46:$DD$96,CQ$100,FALSE))</f>
        <v/>
      </c>
      <c r="CR143" s="8" t="str">
        <f ca="1">IF($CL143&gt;CR$98,"",VLOOKUP($CL143,CR$46:$DD$96,CR$100,FALSE))</f>
        <v/>
      </c>
      <c r="CS143" s="8" t="str">
        <f ca="1">IF($CL143&gt;CS$98,"",VLOOKUP($CL143,CS$46:$DD$96,CS$100,FALSE))</f>
        <v/>
      </c>
      <c r="CT143" s="8" t="str">
        <f ca="1">IF($CL143&gt;CT$98,"",VLOOKUP($CL143,CT$46:$DD$96,CT$100,FALSE))</f>
        <v/>
      </c>
      <c r="CU143" s="8" t="str">
        <f ca="1">IF($CL143&gt;CU$98,"",VLOOKUP($CL143,CU$46:$DD$96,CU$100,FALSE))</f>
        <v/>
      </c>
      <c r="CV143" s="8" t="str">
        <f ca="1">IF($CL143&gt;CV$98,"",VLOOKUP($CL143,CV$46:$DD$96,CV$100,FALSE))</f>
        <v/>
      </c>
      <c r="CW143" s="8" t="str">
        <f ca="1">IF($CL143&gt;CW$98,"",VLOOKUP($CL143,CW$46:$DD$96,CW$100,FALSE))</f>
        <v/>
      </c>
      <c r="CX143" s="8" t="str">
        <f ca="1">IF($CL143&gt;CX$98,"",VLOOKUP($CL143,CX$46:$DD$96,CX$100,FALSE))</f>
        <v/>
      </c>
      <c r="CY143" s="8" t="str">
        <f ca="1">IF($CL143&gt;CY$98,"",VLOOKUP($CL143,CY$46:$DD$96,CY$100,FALSE))</f>
        <v/>
      </c>
      <c r="CZ143" s="8" t="str">
        <f ca="1">IF($CL143&gt;CZ$98,"",VLOOKUP($CL143,CZ$46:$DD$96,CZ$100,FALSE))</f>
        <v/>
      </c>
      <c r="DA143" s="8" t="str">
        <f ca="1">IF($CL143&gt;DA$98,"",VLOOKUP($CL143,DA$46:$DD$96,DA$100,FALSE))</f>
        <v/>
      </c>
      <c r="DB143" s="8" t="str">
        <f ca="1">IF($CL143&gt;DB$98,"",VLOOKUP($CL143,DB$46:$DD$96,DB$100,FALSE))</f>
        <v/>
      </c>
      <c r="DH143" s="13" t="s">
        <v>98</v>
      </c>
      <c r="DI143" s="15">
        <f t="shared" si="44"/>
        <v>2</v>
      </c>
      <c r="DK143" s="15">
        <f t="shared" si="47"/>
        <v>100</v>
      </c>
      <c r="DL143" s="15">
        <f t="shared" si="43"/>
        <v>104</v>
      </c>
      <c r="DM143" s="13" t="s">
        <v>168</v>
      </c>
      <c r="DN143" s="13">
        <v>16</v>
      </c>
      <c r="DO143" s="13">
        <v>4</v>
      </c>
      <c r="DP143" s="13">
        <v>3</v>
      </c>
      <c r="DQ143" s="13">
        <v>2</v>
      </c>
      <c r="DR143" s="13">
        <v>8</v>
      </c>
      <c r="DS143" s="13" t="s">
        <v>169</v>
      </c>
      <c r="DT143" s="14">
        <v>40000</v>
      </c>
      <c r="DU143" s="16" t="s">
        <v>476</v>
      </c>
      <c r="DV143" s="13" t="s">
        <v>492</v>
      </c>
      <c r="DW143" s="16"/>
      <c r="FR143" s="30"/>
    </row>
    <row r="144" spans="67:174" ht="15" hidden="1" customHeight="1">
      <c r="BO144" s="8">
        <f t="shared" si="40"/>
        <v>43</v>
      </c>
      <c r="BP144" s="8" t="str">
        <f ca="1">IF($BO144&gt;BP$98,"",VLOOKUP($BO144,BP$46:$CG$96,BP$100,FALSE))</f>
        <v/>
      </c>
      <c r="BQ144" s="8" t="str">
        <f ca="1">IF($BO144&gt;BQ$98,"",VLOOKUP($BO144,BQ$46:$CG$96,BQ$100,FALSE))</f>
        <v/>
      </c>
      <c r="BR144" s="8" t="str">
        <f ca="1">IF($BO144&gt;BR$98,"",VLOOKUP($BO144,BR$46:$CG$96,BR$100,FALSE))</f>
        <v/>
      </c>
      <c r="BS144" s="8" t="str">
        <f ca="1">IF($BO144&gt;BS$98,"",VLOOKUP($BO144,BS$46:$CG$96,BS$100,FALSE))</f>
        <v/>
      </c>
      <c r="BT144" s="8" t="str">
        <f ca="1">IF($BO144&gt;BT$98,"",VLOOKUP($BO144,BT$46:$CG$96,BT$100,FALSE))</f>
        <v/>
      </c>
      <c r="BU144" s="8" t="str">
        <f ca="1">IF($BO144&gt;BU$98,"",VLOOKUP($BO144,BU$46:$CG$96,BU$100,FALSE))</f>
        <v/>
      </c>
      <c r="BV144" s="8" t="str">
        <f ca="1">IF($BO144&gt;BV$98,"",VLOOKUP($BO144,BV$46:$CG$96,BV$100,FALSE))</f>
        <v/>
      </c>
      <c r="BW144" s="8" t="str">
        <f ca="1">IF($BO144&gt;BW$98,"",VLOOKUP($BO144,BW$46:$CG$96,BW$100,FALSE))</f>
        <v/>
      </c>
      <c r="BX144" s="8" t="str">
        <f ca="1">IF($BO144&gt;BX$98,"",VLOOKUP($BO144,BX$46:$CG$96,BX$100,FALSE))</f>
        <v/>
      </c>
      <c r="BY144" s="8" t="str">
        <f ca="1">IF($BO144&gt;BY$98,"",VLOOKUP($BO144,BY$46:$CG$96,BY$100,FALSE))</f>
        <v/>
      </c>
      <c r="BZ144" s="8" t="str">
        <f ca="1">IF($BO144&gt;BZ$98,"",VLOOKUP($BO144,BZ$46:$CG$96,BZ$100,FALSE))</f>
        <v/>
      </c>
      <c r="CA144" s="8" t="str">
        <f ca="1">IF($BO144&gt;CA$98,"",VLOOKUP($BO144,CA$46:$CG$96,CA$100,FALSE))</f>
        <v/>
      </c>
      <c r="CB144" s="8" t="str">
        <f ca="1">IF($BO144&gt;CB$98,"",VLOOKUP($BO144,CB$46:$CG$96,CB$100,FALSE))</f>
        <v/>
      </c>
      <c r="CC144" s="8" t="str">
        <f ca="1">IF($BO144&gt;CC$98,"",VLOOKUP($BO144,CC$46:$CG$96,CC$100,FALSE))</f>
        <v/>
      </c>
      <c r="CD144" s="8" t="str">
        <f ca="1">IF($BO144&gt;CD$98,"",VLOOKUP($BO144,CD$46:$CG$96,CD$100,FALSE))</f>
        <v/>
      </c>
      <c r="CE144" s="8" t="str">
        <f ca="1">IF($BO144&gt;CE$98,"",VLOOKUP($BO144,CE$46:$CG$96,CE$100,FALSE))</f>
        <v/>
      </c>
      <c r="CL144" s="8">
        <f t="shared" si="41"/>
        <v>43</v>
      </c>
      <c r="CM144" s="8" t="str">
        <f ca="1">IF($CL144&gt;CM$98,"",VLOOKUP($CL144,CM$46:$DD$96,CM$100,FALSE))</f>
        <v/>
      </c>
      <c r="CN144" s="8" t="str">
        <f ca="1">IF($CL144&gt;CN$98,"",VLOOKUP($CL144,CN$46:$DD$96,CN$100,FALSE))</f>
        <v/>
      </c>
      <c r="CO144" s="8" t="str">
        <f ca="1">IF($CL144&gt;CO$98,"",VLOOKUP($CL144,CO$46:$DD$96,CO$100,FALSE))</f>
        <v/>
      </c>
      <c r="CP144" s="8" t="str">
        <f ca="1">IF($CL144&gt;CP$98,"",VLOOKUP($CL144,CP$46:$DD$96,CP$100,FALSE))</f>
        <v/>
      </c>
      <c r="CQ144" s="8" t="str">
        <f ca="1">IF($CL144&gt;CQ$98,"",VLOOKUP($CL144,CQ$46:$DD$96,CQ$100,FALSE))</f>
        <v/>
      </c>
      <c r="CR144" s="8" t="str">
        <f ca="1">IF($CL144&gt;CR$98,"",VLOOKUP($CL144,CR$46:$DD$96,CR$100,FALSE))</f>
        <v/>
      </c>
      <c r="CS144" s="8" t="str">
        <f ca="1">IF($CL144&gt;CS$98,"",VLOOKUP($CL144,CS$46:$DD$96,CS$100,FALSE))</f>
        <v/>
      </c>
      <c r="CT144" s="8" t="str">
        <f ca="1">IF($CL144&gt;CT$98,"",VLOOKUP($CL144,CT$46:$DD$96,CT$100,FALSE))</f>
        <v/>
      </c>
      <c r="CU144" s="8" t="str">
        <f ca="1">IF($CL144&gt;CU$98,"",VLOOKUP($CL144,CU$46:$DD$96,CU$100,FALSE))</f>
        <v/>
      </c>
      <c r="CV144" s="8" t="str">
        <f ca="1">IF($CL144&gt;CV$98,"",VLOOKUP($CL144,CV$46:$DD$96,CV$100,FALSE))</f>
        <v/>
      </c>
      <c r="CW144" s="8" t="str">
        <f ca="1">IF($CL144&gt;CW$98,"",VLOOKUP($CL144,CW$46:$DD$96,CW$100,FALSE))</f>
        <v/>
      </c>
      <c r="CX144" s="8" t="str">
        <f ca="1">IF($CL144&gt;CX$98,"",VLOOKUP($CL144,CX$46:$DD$96,CX$100,FALSE))</f>
        <v/>
      </c>
      <c r="CY144" s="8" t="str">
        <f ca="1">IF($CL144&gt;CY$98,"",VLOOKUP($CL144,CY$46:$DD$96,CY$100,FALSE))</f>
        <v/>
      </c>
      <c r="CZ144" s="8" t="str">
        <f ca="1">IF($CL144&gt;CZ$98,"",VLOOKUP($CL144,CZ$46:$DD$96,CZ$100,FALSE))</f>
        <v/>
      </c>
      <c r="DA144" s="8" t="str">
        <f ca="1">IF($CL144&gt;DA$98,"",VLOOKUP($CL144,DA$46:$DD$96,DA$100,FALSE))</f>
        <v/>
      </c>
      <c r="DB144" s="8" t="str">
        <f ca="1">IF($CL144&gt;DB$98,"",VLOOKUP($CL144,DB$46:$DD$96,DB$100,FALSE))</f>
        <v/>
      </c>
      <c r="DH144" s="13" t="s">
        <v>98</v>
      </c>
      <c r="DI144" s="15">
        <f t="shared" si="44"/>
        <v>3</v>
      </c>
      <c r="DK144" s="15">
        <f t="shared" si="47"/>
        <v>100</v>
      </c>
      <c r="DL144" s="15">
        <f t="shared" si="43"/>
        <v>105</v>
      </c>
      <c r="DM144" s="13" t="s">
        <v>170</v>
      </c>
      <c r="DN144" s="13">
        <v>4</v>
      </c>
      <c r="DO144" s="13">
        <v>7</v>
      </c>
      <c r="DP144" s="13">
        <v>3</v>
      </c>
      <c r="DQ144" s="13">
        <v>3</v>
      </c>
      <c r="DR144" s="13">
        <v>7</v>
      </c>
      <c r="DS144" s="13" t="s">
        <v>35</v>
      </c>
      <c r="DT144" s="14">
        <v>70000</v>
      </c>
      <c r="DU144" s="16" t="s">
        <v>478</v>
      </c>
      <c r="DV144" s="13" t="s">
        <v>494</v>
      </c>
      <c r="DW144" s="16"/>
      <c r="FR144" s="32"/>
    </row>
    <row r="145" spans="67:127" ht="15" hidden="1" customHeight="1">
      <c r="BO145" s="8">
        <f t="shared" si="40"/>
        <v>44</v>
      </c>
      <c r="BP145" s="8" t="str">
        <f ca="1">IF($BO145&gt;BP$98,"",VLOOKUP($BO145,BP$46:$CG$96,BP$100,FALSE))</f>
        <v/>
      </c>
      <c r="BQ145" s="8" t="str">
        <f ca="1">IF($BO145&gt;BQ$98,"",VLOOKUP($BO145,BQ$46:$CG$96,BQ$100,FALSE))</f>
        <v/>
      </c>
      <c r="BR145" s="8" t="str">
        <f ca="1">IF($BO145&gt;BR$98,"",VLOOKUP($BO145,BR$46:$CG$96,BR$100,FALSE))</f>
        <v/>
      </c>
      <c r="BS145" s="8" t="str">
        <f ca="1">IF($BO145&gt;BS$98,"",VLOOKUP($BO145,BS$46:$CG$96,BS$100,FALSE))</f>
        <v/>
      </c>
      <c r="BT145" s="8" t="str">
        <f ca="1">IF($BO145&gt;BT$98,"",VLOOKUP($BO145,BT$46:$CG$96,BT$100,FALSE))</f>
        <v/>
      </c>
      <c r="BU145" s="8" t="str">
        <f ca="1">IF($BO145&gt;BU$98,"",VLOOKUP($BO145,BU$46:$CG$96,BU$100,FALSE))</f>
        <v/>
      </c>
      <c r="BV145" s="8" t="str">
        <f ca="1">IF($BO145&gt;BV$98,"",VLOOKUP($BO145,BV$46:$CG$96,BV$100,FALSE))</f>
        <v/>
      </c>
      <c r="BW145" s="8" t="str">
        <f ca="1">IF($BO145&gt;BW$98,"",VLOOKUP($BO145,BW$46:$CG$96,BW$100,FALSE))</f>
        <v/>
      </c>
      <c r="BX145" s="8" t="str">
        <f ca="1">IF($BO145&gt;BX$98,"",VLOOKUP($BO145,BX$46:$CG$96,BX$100,FALSE))</f>
        <v/>
      </c>
      <c r="BY145" s="8" t="str">
        <f ca="1">IF($BO145&gt;BY$98,"",VLOOKUP($BO145,BY$46:$CG$96,BY$100,FALSE))</f>
        <v/>
      </c>
      <c r="BZ145" s="8" t="str">
        <f ca="1">IF($BO145&gt;BZ$98,"",VLOOKUP($BO145,BZ$46:$CG$96,BZ$100,FALSE))</f>
        <v/>
      </c>
      <c r="CA145" s="8" t="str">
        <f ca="1">IF($BO145&gt;CA$98,"",VLOOKUP($BO145,CA$46:$CG$96,CA$100,FALSE))</f>
        <v/>
      </c>
      <c r="CB145" s="8" t="str">
        <f ca="1">IF($BO145&gt;CB$98,"",VLOOKUP($BO145,CB$46:$CG$96,CB$100,FALSE))</f>
        <v/>
      </c>
      <c r="CC145" s="8" t="str">
        <f ca="1">IF($BO145&gt;CC$98,"",VLOOKUP($BO145,CC$46:$CG$96,CC$100,FALSE))</f>
        <v/>
      </c>
      <c r="CD145" s="8" t="str">
        <f ca="1">IF($BO145&gt;CD$98,"",VLOOKUP($BO145,CD$46:$CG$96,CD$100,FALSE))</f>
        <v/>
      </c>
      <c r="CE145" s="8" t="str">
        <f ca="1">IF($BO145&gt;CE$98,"",VLOOKUP($BO145,CE$46:$CG$96,CE$100,FALSE))</f>
        <v/>
      </c>
      <c r="CL145" s="8">
        <f t="shared" si="41"/>
        <v>44</v>
      </c>
      <c r="CM145" s="8" t="str">
        <f ca="1">IF($CL145&gt;CM$98,"",VLOOKUP($CL145,CM$46:$DD$96,CM$100,FALSE))</f>
        <v/>
      </c>
      <c r="CN145" s="8" t="str">
        <f ca="1">IF($CL145&gt;CN$98,"",VLOOKUP($CL145,CN$46:$DD$96,CN$100,FALSE))</f>
        <v/>
      </c>
      <c r="CO145" s="8" t="str">
        <f ca="1">IF($CL145&gt;CO$98,"",VLOOKUP($CL145,CO$46:$DD$96,CO$100,FALSE))</f>
        <v/>
      </c>
      <c r="CP145" s="8" t="str">
        <f ca="1">IF($CL145&gt;CP$98,"",VLOOKUP($CL145,CP$46:$DD$96,CP$100,FALSE))</f>
        <v/>
      </c>
      <c r="CQ145" s="8" t="str">
        <f ca="1">IF($CL145&gt;CQ$98,"",VLOOKUP($CL145,CQ$46:$DD$96,CQ$100,FALSE))</f>
        <v/>
      </c>
      <c r="CR145" s="8" t="str">
        <f ca="1">IF($CL145&gt;CR$98,"",VLOOKUP($CL145,CR$46:$DD$96,CR$100,FALSE))</f>
        <v/>
      </c>
      <c r="CS145" s="8" t="str">
        <f ca="1">IF($CL145&gt;CS$98,"",VLOOKUP($CL145,CS$46:$DD$96,CS$100,FALSE))</f>
        <v/>
      </c>
      <c r="CT145" s="8" t="str">
        <f ca="1">IF($CL145&gt;CT$98,"",VLOOKUP($CL145,CT$46:$DD$96,CT$100,FALSE))</f>
        <v/>
      </c>
      <c r="CU145" s="8" t="str">
        <f ca="1">IF($CL145&gt;CU$98,"",VLOOKUP($CL145,CU$46:$DD$96,CU$100,FALSE))</f>
        <v/>
      </c>
      <c r="CV145" s="8" t="str">
        <f ca="1">IF($CL145&gt;CV$98,"",VLOOKUP($CL145,CV$46:$DD$96,CV$100,FALSE))</f>
        <v/>
      </c>
      <c r="CW145" s="8" t="str">
        <f ca="1">IF($CL145&gt;CW$98,"",VLOOKUP($CL145,CW$46:$DD$96,CW$100,FALSE))</f>
        <v/>
      </c>
      <c r="CX145" s="8" t="str">
        <f ca="1">IF($CL145&gt;CX$98,"",VLOOKUP($CL145,CX$46:$DD$96,CX$100,FALSE))</f>
        <v/>
      </c>
      <c r="CY145" s="8" t="str">
        <f ca="1">IF($CL145&gt;CY$98,"",VLOOKUP($CL145,CY$46:$DD$96,CY$100,FALSE))</f>
        <v/>
      </c>
      <c r="CZ145" s="8" t="str">
        <f ca="1">IF($CL145&gt;CZ$98,"",VLOOKUP($CL145,CZ$46:$DD$96,CZ$100,FALSE))</f>
        <v/>
      </c>
      <c r="DA145" s="8" t="str">
        <f ca="1">IF($CL145&gt;DA$98,"",VLOOKUP($CL145,DA$46:$DD$96,DA$100,FALSE))</f>
        <v/>
      </c>
      <c r="DB145" s="8" t="str">
        <f ca="1">IF($CL145&gt;DB$98,"",VLOOKUP($CL145,DB$46:$DD$96,DB$100,FALSE))</f>
        <v/>
      </c>
      <c r="DH145" s="13" t="s">
        <v>98</v>
      </c>
      <c r="DI145" s="15">
        <f t="shared" si="44"/>
        <v>4</v>
      </c>
      <c r="DK145" s="15">
        <f t="shared" si="47"/>
        <v>100</v>
      </c>
      <c r="DL145" s="15">
        <f t="shared" si="43"/>
        <v>106</v>
      </c>
      <c r="DM145" s="13" t="s">
        <v>171</v>
      </c>
      <c r="DN145" s="13">
        <v>2</v>
      </c>
      <c r="DO145" s="13">
        <v>6</v>
      </c>
      <c r="DP145" s="13">
        <v>3</v>
      </c>
      <c r="DQ145" s="13">
        <v>3</v>
      </c>
      <c r="DR145" s="13">
        <v>8</v>
      </c>
      <c r="DS145" s="13" t="s">
        <v>146</v>
      </c>
      <c r="DT145" s="14">
        <v>90000</v>
      </c>
      <c r="DU145" s="16" t="s">
        <v>479</v>
      </c>
      <c r="DV145" s="13" t="s">
        <v>495</v>
      </c>
      <c r="DW145" s="16"/>
    </row>
    <row r="146" spans="67:127" ht="15" hidden="1" customHeight="1">
      <c r="BO146" s="8">
        <f t="shared" si="40"/>
        <v>45</v>
      </c>
      <c r="BP146" s="8" t="str">
        <f ca="1">IF($BO146&gt;BP$98,"",VLOOKUP($BO146,BP$46:$CG$96,BP$100,FALSE))</f>
        <v/>
      </c>
      <c r="BQ146" s="8" t="str">
        <f ca="1">IF($BO146&gt;BQ$98,"",VLOOKUP($BO146,BQ$46:$CG$96,BQ$100,FALSE))</f>
        <v/>
      </c>
      <c r="BR146" s="8" t="str">
        <f ca="1">IF($BO146&gt;BR$98,"",VLOOKUP($BO146,BR$46:$CG$96,BR$100,FALSE))</f>
        <v/>
      </c>
      <c r="BS146" s="8" t="str">
        <f ca="1">IF($BO146&gt;BS$98,"",VLOOKUP($BO146,BS$46:$CG$96,BS$100,FALSE))</f>
        <v/>
      </c>
      <c r="BT146" s="8" t="str">
        <f ca="1">IF($BO146&gt;BT$98,"",VLOOKUP($BO146,BT$46:$CG$96,BT$100,FALSE))</f>
        <v/>
      </c>
      <c r="BU146" s="8" t="str">
        <f ca="1">IF($BO146&gt;BU$98,"",VLOOKUP($BO146,BU$46:$CG$96,BU$100,FALSE))</f>
        <v/>
      </c>
      <c r="BV146" s="8" t="str">
        <f ca="1">IF($BO146&gt;BV$98,"",VLOOKUP($BO146,BV$46:$CG$96,BV$100,FALSE))</f>
        <v/>
      </c>
      <c r="BW146" s="8" t="str">
        <f ca="1">IF($BO146&gt;BW$98,"",VLOOKUP($BO146,BW$46:$CG$96,BW$100,FALSE))</f>
        <v/>
      </c>
      <c r="BX146" s="8" t="str">
        <f ca="1">IF($BO146&gt;BX$98,"",VLOOKUP($BO146,BX$46:$CG$96,BX$100,FALSE))</f>
        <v/>
      </c>
      <c r="BY146" s="8" t="str">
        <f ca="1">IF($BO146&gt;BY$98,"",VLOOKUP($BO146,BY$46:$CG$96,BY$100,FALSE))</f>
        <v/>
      </c>
      <c r="BZ146" s="8" t="str">
        <f ca="1">IF($BO146&gt;BZ$98,"",VLOOKUP($BO146,BZ$46:$CG$96,BZ$100,FALSE))</f>
        <v/>
      </c>
      <c r="CA146" s="8" t="str">
        <f ca="1">IF($BO146&gt;CA$98,"",VLOOKUP($BO146,CA$46:$CG$96,CA$100,FALSE))</f>
        <v/>
      </c>
      <c r="CB146" s="8" t="str">
        <f ca="1">IF($BO146&gt;CB$98,"",VLOOKUP($BO146,CB$46:$CG$96,CB$100,FALSE))</f>
        <v/>
      </c>
      <c r="CC146" s="8" t="str">
        <f ca="1">IF($BO146&gt;CC$98,"",VLOOKUP($BO146,CC$46:$CG$96,CC$100,FALSE))</f>
        <v/>
      </c>
      <c r="CD146" s="8" t="str">
        <f ca="1">IF($BO146&gt;CD$98,"",VLOOKUP($BO146,CD$46:$CG$96,CD$100,FALSE))</f>
        <v/>
      </c>
      <c r="CE146" s="8" t="str">
        <f ca="1">IF($BO146&gt;CE$98,"",VLOOKUP($BO146,CE$46:$CG$96,CE$100,FALSE))</f>
        <v/>
      </c>
      <c r="CL146" s="8">
        <f t="shared" si="41"/>
        <v>45</v>
      </c>
      <c r="CM146" s="8" t="str">
        <f ca="1">IF($CL146&gt;CM$98,"",VLOOKUP($CL146,CM$46:$DD$96,CM$100,FALSE))</f>
        <v/>
      </c>
      <c r="CN146" s="8" t="str">
        <f ca="1">IF($CL146&gt;CN$98,"",VLOOKUP($CL146,CN$46:$DD$96,CN$100,FALSE))</f>
        <v/>
      </c>
      <c r="CO146" s="8" t="str">
        <f ca="1">IF($CL146&gt;CO$98,"",VLOOKUP($CL146,CO$46:$DD$96,CO$100,FALSE))</f>
        <v/>
      </c>
      <c r="CP146" s="8" t="str">
        <f ca="1">IF($CL146&gt;CP$98,"",VLOOKUP($CL146,CP$46:$DD$96,CP$100,FALSE))</f>
        <v/>
      </c>
      <c r="CQ146" s="8" t="str">
        <f ca="1">IF($CL146&gt;CQ$98,"",VLOOKUP($CL146,CQ$46:$DD$96,CQ$100,FALSE))</f>
        <v/>
      </c>
      <c r="CR146" s="8" t="str">
        <f ca="1">IF($CL146&gt;CR$98,"",VLOOKUP($CL146,CR$46:$DD$96,CR$100,FALSE))</f>
        <v/>
      </c>
      <c r="CS146" s="8" t="str">
        <f ca="1">IF($CL146&gt;CS$98,"",VLOOKUP($CL146,CS$46:$DD$96,CS$100,FALSE))</f>
        <v/>
      </c>
      <c r="CT146" s="8" t="str">
        <f ca="1">IF($CL146&gt;CT$98,"",VLOOKUP($CL146,CT$46:$DD$96,CT$100,FALSE))</f>
        <v/>
      </c>
      <c r="CU146" s="8" t="str">
        <f ca="1">IF($CL146&gt;CU$98,"",VLOOKUP($CL146,CU$46:$DD$96,CU$100,FALSE))</f>
        <v/>
      </c>
      <c r="CV146" s="8" t="str">
        <f ca="1">IF($CL146&gt;CV$98,"",VLOOKUP($CL146,CV$46:$DD$96,CV$100,FALSE))</f>
        <v/>
      </c>
      <c r="CW146" s="8" t="str">
        <f ca="1">IF($CL146&gt;CW$98,"",VLOOKUP($CL146,CW$46:$DD$96,CW$100,FALSE))</f>
        <v/>
      </c>
      <c r="CX146" s="8" t="str">
        <f ca="1">IF($CL146&gt;CX$98,"",VLOOKUP($CL146,CX$46:$DD$96,CX$100,FALSE))</f>
        <v/>
      </c>
      <c r="CY146" s="8" t="str">
        <f ca="1">IF($CL146&gt;CY$98,"",VLOOKUP($CL146,CY$46:$DD$96,CY$100,FALSE))</f>
        <v/>
      </c>
      <c r="CZ146" s="8" t="str">
        <f ca="1">IF($CL146&gt;CZ$98,"",VLOOKUP($CL146,CZ$46:$DD$96,CZ$100,FALSE))</f>
        <v/>
      </c>
      <c r="DA146" s="8" t="str">
        <f ca="1">IF($CL146&gt;DA$98,"",VLOOKUP($CL146,DA$46:$DD$96,DA$100,FALSE))</f>
        <v/>
      </c>
      <c r="DB146" s="8" t="str">
        <f ca="1">IF($CL146&gt;DB$98,"",VLOOKUP($CL146,DB$46:$DD$96,DB$100,FALSE))</f>
        <v/>
      </c>
      <c r="DH146" s="13" t="s">
        <v>98</v>
      </c>
      <c r="DI146" s="15">
        <f t="shared" si="44"/>
        <v>5</v>
      </c>
      <c r="DK146" s="15">
        <f t="shared" si="47"/>
        <v>100</v>
      </c>
      <c r="DL146" s="15">
        <f t="shared" si="43"/>
        <v>107</v>
      </c>
      <c r="DM146" s="15" t="s">
        <v>213</v>
      </c>
      <c r="DN146" s="13">
        <v>2</v>
      </c>
      <c r="DO146" s="13">
        <v>3</v>
      </c>
      <c r="DP146" s="13">
        <v>5</v>
      </c>
      <c r="DQ146" s="13">
        <v>1</v>
      </c>
      <c r="DR146" s="13">
        <v>9</v>
      </c>
      <c r="DS146" s="15" t="s">
        <v>214</v>
      </c>
      <c r="DT146" s="14">
        <v>120000</v>
      </c>
      <c r="DU146" s="16" t="s">
        <v>483</v>
      </c>
      <c r="DV146" s="13" t="s">
        <v>496</v>
      </c>
      <c r="DW146" s="16"/>
    </row>
    <row r="147" spans="67:127" ht="15" hidden="1" customHeight="1">
      <c r="BO147" s="8">
        <f t="shared" si="40"/>
        <v>46</v>
      </c>
      <c r="BP147" s="8" t="str">
        <f ca="1">IF($BO147&gt;BP$98,"",VLOOKUP($BO147,BP$46:$CG$96,BP$100,FALSE))</f>
        <v/>
      </c>
      <c r="BQ147" s="8" t="str">
        <f ca="1">IF($BO147&gt;BQ$98,"",VLOOKUP($BO147,BQ$46:$CG$96,BQ$100,FALSE))</f>
        <v/>
      </c>
      <c r="BR147" s="8" t="str">
        <f ca="1">IF($BO147&gt;BR$98,"",VLOOKUP($BO147,BR$46:$CG$96,BR$100,FALSE))</f>
        <v/>
      </c>
      <c r="BS147" s="8" t="str">
        <f ca="1">IF($BO147&gt;BS$98,"",VLOOKUP($BO147,BS$46:$CG$96,BS$100,FALSE))</f>
        <v/>
      </c>
      <c r="BT147" s="8" t="str">
        <f ca="1">IF($BO147&gt;BT$98,"",VLOOKUP($BO147,BT$46:$CG$96,BT$100,FALSE))</f>
        <v/>
      </c>
      <c r="BU147" s="8" t="str">
        <f ca="1">IF($BO147&gt;BU$98,"",VLOOKUP($BO147,BU$46:$CG$96,BU$100,FALSE))</f>
        <v/>
      </c>
      <c r="BV147" s="8" t="str">
        <f ca="1">IF($BO147&gt;BV$98,"",VLOOKUP($BO147,BV$46:$CG$96,BV$100,FALSE))</f>
        <v/>
      </c>
      <c r="BW147" s="8" t="str">
        <f ca="1">IF($BO147&gt;BW$98,"",VLOOKUP($BO147,BW$46:$CG$96,BW$100,FALSE))</f>
        <v/>
      </c>
      <c r="BX147" s="8" t="str">
        <f ca="1">IF($BO147&gt;BX$98,"",VLOOKUP($BO147,BX$46:$CG$96,BX$100,FALSE))</f>
        <v/>
      </c>
      <c r="BY147" s="8" t="str">
        <f ca="1">IF($BO147&gt;BY$98,"",VLOOKUP($BO147,BY$46:$CG$96,BY$100,FALSE))</f>
        <v/>
      </c>
      <c r="BZ147" s="8" t="str">
        <f ca="1">IF($BO147&gt;BZ$98,"",VLOOKUP($BO147,BZ$46:$CG$96,BZ$100,FALSE))</f>
        <v/>
      </c>
      <c r="CA147" s="8" t="str">
        <f ca="1">IF($BO147&gt;CA$98,"",VLOOKUP($BO147,CA$46:$CG$96,CA$100,FALSE))</f>
        <v/>
      </c>
      <c r="CB147" s="8" t="str">
        <f ca="1">IF($BO147&gt;CB$98,"",VLOOKUP($BO147,CB$46:$CG$96,CB$100,FALSE))</f>
        <v/>
      </c>
      <c r="CC147" s="8" t="str">
        <f ca="1">IF($BO147&gt;CC$98,"",VLOOKUP($BO147,CC$46:$CG$96,CC$100,FALSE))</f>
        <v/>
      </c>
      <c r="CD147" s="8" t="str">
        <f ca="1">IF($BO147&gt;CD$98,"",VLOOKUP($BO147,CD$46:$CG$96,CD$100,FALSE))</f>
        <v/>
      </c>
      <c r="CE147" s="8" t="str">
        <f ca="1">IF($BO147&gt;CE$98,"",VLOOKUP($BO147,CE$46:$CG$96,CE$100,FALSE))</f>
        <v/>
      </c>
      <c r="CL147" s="8">
        <f t="shared" si="41"/>
        <v>46</v>
      </c>
      <c r="CM147" s="8" t="str">
        <f ca="1">IF($CL147&gt;CM$98,"",VLOOKUP($CL147,CM$46:$DD$96,CM$100,FALSE))</f>
        <v/>
      </c>
      <c r="CN147" s="8" t="str">
        <f ca="1">IF($CL147&gt;CN$98,"",VLOOKUP($CL147,CN$46:$DD$96,CN$100,FALSE))</f>
        <v/>
      </c>
      <c r="CO147" s="8" t="str">
        <f ca="1">IF($CL147&gt;CO$98,"",VLOOKUP($CL147,CO$46:$DD$96,CO$100,FALSE))</f>
        <v/>
      </c>
      <c r="CP147" s="8" t="str">
        <f ca="1">IF($CL147&gt;CP$98,"",VLOOKUP($CL147,CP$46:$DD$96,CP$100,FALSE))</f>
        <v/>
      </c>
      <c r="CQ147" s="8" t="str">
        <f ca="1">IF($CL147&gt;CQ$98,"",VLOOKUP($CL147,CQ$46:$DD$96,CQ$100,FALSE))</f>
        <v/>
      </c>
      <c r="CR147" s="8" t="str">
        <f ca="1">IF($CL147&gt;CR$98,"",VLOOKUP($CL147,CR$46:$DD$96,CR$100,FALSE))</f>
        <v/>
      </c>
      <c r="CS147" s="8" t="str">
        <f ca="1">IF($CL147&gt;CS$98,"",VLOOKUP($CL147,CS$46:$DD$96,CS$100,FALSE))</f>
        <v/>
      </c>
      <c r="CT147" s="8" t="str">
        <f ca="1">IF($CL147&gt;CT$98,"",VLOOKUP($CL147,CT$46:$DD$96,CT$100,FALSE))</f>
        <v/>
      </c>
      <c r="CU147" s="8" t="str">
        <f ca="1">IF($CL147&gt;CU$98,"",VLOOKUP($CL147,CU$46:$DD$96,CU$100,FALSE))</f>
        <v/>
      </c>
      <c r="CV147" s="8" t="str">
        <f ca="1">IF($CL147&gt;CV$98,"",VLOOKUP($CL147,CV$46:$DD$96,CV$100,FALSE))</f>
        <v/>
      </c>
      <c r="CW147" s="8" t="str">
        <f ca="1">IF($CL147&gt;CW$98,"",VLOOKUP($CL147,CW$46:$DD$96,CW$100,FALSE))</f>
        <v/>
      </c>
      <c r="CX147" s="8" t="str">
        <f ca="1">IF($CL147&gt;CX$98,"",VLOOKUP($CL147,CX$46:$DD$96,CX$100,FALSE))</f>
        <v/>
      </c>
      <c r="CY147" s="8" t="str">
        <f ca="1">IF($CL147&gt;CY$98,"",VLOOKUP($CL147,CY$46:$DD$96,CY$100,FALSE))</f>
        <v/>
      </c>
      <c r="CZ147" s="8" t="str">
        <f ca="1">IF($CL147&gt;CZ$98,"",VLOOKUP($CL147,CZ$46:$DD$96,CZ$100,FALSE))</f>
        <v/>
      </c>
      <c r="DA147" s="8" t="str">
        <f ca="1">IF($CL147&gt;DA$98,"",VLOOKUP($CL147,DA$46:$DD$96,DA$100,FALSE))</f>
        <v/>
      </c>
      <c r="DB147" s="8" t="str">
        <f ca="1">IF($CL147&gt;DB$98,"",VLOOKUP($CL147,DB$46:$DD$96,DB$100,FALSE))</f>
        <v/>
      </c>
      <c r="DH147" s="13" t="s">
        <v>99</v>
      </c>
      <c r="DI147" s="15">
        <f t="shared" si="44"/>
        <v>1</v>
      </c>
      <c r="DK147" s="15">
        <f t="shared" si="47"/>
        <v>1</v>
      </c>
      <c r="DL147" s="15">
        <f t="shared" si="43"/>
        <v>108</v>
      </c>
      <c r="DM147" s="13" t="s">
        <v>215</v>
      </c>
      <c r="DN147" s="13">
        <v>12</v>
      </c>
      <c r="DO147" s="13">
        <v>6</v>
      </c>
      <c r="DP147" s="13">
        <v>2</v>
      </c>
      <c r="DQ147" s="13">
        <v>3</v>
      </c>
      <c r="DR147" s="13">
        <v>7</v>
      </c>
      <c r="DS147" s="15" t="s">
        <v>111</v>
      </c>
      <c r="DT147" s="14">
        <v>40000</v>
      </c>
      <c r="DU147" s="16" t="s">
        <v>485</v>
      </c>
      <c r="DV147" s="13" t="s">
        <v>499</v>
      </c>
      <c r="DW147" s="16"/>
    </row>
    <row r="148" spans="67:127" ht="15" hidden="1" customHeight="1">
      <c r="BO148" s="8">
        <f t="shared" si="40"/>
        <v>47</v>
      </c>
      <c r="BP148" s="8" t="str">
        <f ca="1">IF($BO148&gt;BP$98,"",VLOOKUP($BO148,BP$46:$CG$96,BP$100,FALSE))</f>
        <v/>
      </c>
      <c r="BQ148" s="8" t="str">
        <f ca="1">IF($BO148&gt;BQ$98,"",VLOOKUP($BO148,BQ$46:$CG$96,BQ$100,FALSE))</f>
        <v/>
      </c>
      <c r="BR148" s="8" t="str">
        <f ca="1">IF($BO148&gt;BR$98,"",VLOOKUP($BO148,BR$46:$CG$96,BR$100,FALSE))</f>
        <v/>
      </c>
      <c r="BS148" s="8" t="str">
        <f ca="1">IF($BO148&gt;BS$98,"",VLOOKUP($BO148,BS$46:$CG$96,BS$100,FALSE))</f>
        <v/>
      </c>
      <c r="BT148" s="8" t="str">
        <f ca="1">IF($BO148&gt;BT$98,"",VLOOKUP($BO148,BT$46:$CG$96,BT$100,FALSE))</f>
        <v/>
      </c>
      <c r="BU148" s="8" t="str">
        <f ca="1">IF($BO148&gt;BU$98,"",VLOOKUP($BO148,BU$46:$CG$96,BU$100,FALSE))</f>
        <v/>
      </c>
      <c r="BV148" s="8" t="str">
        <f ca="1">IF($BO148&gt;BV$98,"",VLOOKUP($BO148,BV$46:$CG$96,BV$100,FALSE))</f>
        <v/>
      </c>
      <c r="BW148" s="8" t="str">
        <f ca="1">IF($BO148&gt;BW$98,"",VLOOKUP($BO148,BW$46:$CG$96,BW$100,FALSE))</f>
        <v/>
      </c>
      <c r="BX148" s="8" t="str">
        <f ca="1">IF($BO148&gt;BX$98,"",VLOOKUP($BO148,BX$46:$CG$96,BX$100,FALSE))</f>
        <v/>
      </c>
      <c r="BY148" s="8" t="str">
        <f ca="1">IF($BO148&gt;BY$98,"",VLOOKUP($BO148,BY$46:$CG$96,BY$100,FALSE))</f>
        <v/>
      </c>
      <c r="BZ148" s="8" t="str">
        <f ca="1">IF($BO148&gt;BZ$98,"",VLOOKUP($BO148,BZ$46:$CG$96,BZ$100,FALSE))</f>
        <v/>
      </c>
      <c r="CA148" s="8" t="str">
        <f ca="1">IF($BO148&gt;CA$98,"",VLOOKUP($BO148,CA$46:$CG$96,CA$100,FALSE))</f>
        <v/>
      </c>
      <c r="CB148" s="8" t="str">
        <f ca="1">IF($BO148&gt;CB$98,"",VLOOKUP($BO148,CB$46:$CG$96,CB$100,FALSE))</f>
        <v/>
      </c>
      <c r="CC148" s="8" t="str">
        <f ca="1">IF($BO148&gt;CC$98,"",VLOOKUP($BO148,CC$46:$CG$96,CC$100,FALSE))</f>
        <v/>
      </c>
      <c r="CD148" s="8" t="str">
        <f ca="1">IF($BO148&gt;CD$98,"",VLOOKUP($BO148,CD$46:$CG$96,CD$100,FALSE))</f>
        <v/>
      </c>
      <c r="CE148" s="8" t="str">
        <f ca="1">IF($BO148&gt;CE$98,"",VLOOKUP($BO148,CE$46:$CG$96,CE$100,FALSE))</f>
        <v/>
      </c>
      <c r="CL148" s="8">
        <f t="shared" si="41"/>
        <v>47</v>
      </c>
      <c r="CM148" s="8" t="str">
        <f ca="1">IF($CL148&gt;CM$98,"",VLOOKUP($CL148,CM$46:$DD$96,CM$100,FALSE))</f>
        <v/>
      </c>
      <c r="CN148" s="8" t="str">
        <f ca="1">IF($CL148&gt;CN$98,"",VLOOKUP($CL148,CN$46:$DD$96,CN$100,FALSE))</f>
        <v/>
      </c>
      <c r="CO148" s="8" t="str">
        <f ca="1">IF($CL148&gt;CO$98,"",VLOOKUP($CL148,CO$46:$DD$96,CO$100,FALSE))</f>
        <v/>
      </c>
      <c r="CP148" s="8" t="str">
        <f ca="1">IF($CL148&gt;CP$98,"",VLOOKUP($CL148,CP$46:$DD$96,CP$100,FALSE))</f>
        <v/>
      </c>
      <c r="CQ148" s="8" t="str">
        <f ca="1">IF($CL148&gt;CQ$98,"",VLOOKUP($CL148,CQ$46:$DD$96,CQ$100,FALSE))</f>
        <v/>
      </c>
      <c r="CR148" s="8" t="str">
        <f ca="1">IF($CL148&gt;CR$98,"",VLOOKUP($CL148,CR$46:$DD$96,CR$100,FALSE))</f>
        <v/>
      </c>
      <c r="CS148" s="8" t="str">
        <f ca="1">IF($CL148&gt;CS$98,"",VLOOKUP($CL148,CS$46:$DD$96,CS$100,FALSE))</f>
        <v/>
      </c>
      <c r="CT148" s="8" t="str">
        <f ca="1">IF($CL148&gt;CT$98,"",VLOOKUP($CL148,CT$46:$DD$96,CT$100,FALSE))</f>
        <v/>
      </c>
      <c r="CU148" s="8" t="str">
        <f ca="1">IF($CL148&gt;CU$98,"",VLOOKUP($CL148,CU$46:$DD$96,CU$100,FALSE))</f>
        <v/>
      </c>
      <c r="CV148" s="8" t="str">
        <f ca="1">IF($CL148&gt;CV$98,"",VLOOKUP($CL148,CV$46:$DD$96,CV$100,FALSE))</f>
        <v/>
      </c>
      <c r="CW148" s="8" t="str">
        <f ca="1">IF($CL148&gt;CW$98,"",VLOOKUP($CL148,CW$46:$DD$96,CW$100,FALSE))</f>
        <v/>
      </c>
      <c r="CX148" s="8" t="str">
        <f ca="1">IF($CL148&gt;CX$98,"",VLOOKUP($CL148,CX$46:$DD$96,CX$100,FALSE))</f>
        <v/>
      </c>
      <c r="CY148" s="8" t="str">
        <f ca="1">IF($CL148&gt;CY$98,"",VLOOKUP($CL148,CY$46:$DD$96,CY$100,FALSE))</f>
        <v/>
      </c>
      <c r="CZ148" s="8" t="str">
        <f ca="1">IF($CL148&gt;CZ$98,"",VLOOKUP($CL148,CZ$46:$DD$96,CZ$100,FALSE))</f>
        <v/>
      </c>
      <c r="DA148" s="8" t="str">
        <f ca="1">IF($CL148&gt;DA$98,"",VLOOKUP($CL148,DA$46:$DD$96,DA$100,FALSE))</f>
        <v/>
      </c>
      <c r="DB148" s="8" t="str">
        <f ca="1">IF($CL148&gt;DB$98,"",VLOOKUP($CL148,DB$46:$DD$96,DB$100,FALSE))</f>
        <v/>
      </c>
      <c r="DH148" s="13" t="s">
        <v>99</v>
      </c>
      <c r="DI148" s="15">
        <f t="shared" si="44"/>
        <v>2</v>
      </c>
      <c r="DK148" s="15">
        <f t="shared" si="47"/>
        <v>2</v>
      </c>
      <c r="DL148" s="15">
        <f t="shared" si="43"/>
        <v>109</v>
      </c>
      <c r="DM148" s="13" t="s">
        <v>216</v>
      </c>
      <c r="DN148" s="13">
        <v>2</v>
      </c>
      <c r="DO148" s="13">
        <v>7</v>
      </c>
      <c r="DP148" s="13">
        <v>3</v>
      </c>
      <c r="DQ148" s="13">
        <v>3</v>
      </c>
      <c r="DR148" s="13">
        <v>7</v>
      </c>
      <c r="DS148" s="15" t="s">
        <v>64</v>
      </c>
      <c r="DT148" s="14">
        <v>50000</v>
      </c>
      <c r="DU148" s="16" t="s">
        <v>486</v>
      </c>
      <c r="DV148" s="13" t="s">
        <v>492</v>
      </c>
      <c r="DW148" s="16"/>
    </row>
    <row r="149" spans="67:127" ht="15" hidden="1" customHeight="1">
      <c r="BO149" s="8">
        <f t="shared" si="40"/>
        <v>48</v>
      </c>
      <c r="BP149" s="8" t="str">
        <f ca="1">IF($BO149&gt;BP$98,"",VLOOKUP($BO149,BP$46:$CG$96,BP$100,FALSE))</f>
        <v/>
      </c>
      <c r="BQ149" s="8" t="str">
        <f ca="1">IF($BO149&gt;BQ$98,"",VLOOKUP($BO149,BQ$46:$CG$96,BQ$100,FALSE))</f>
        <v/>
      </c>
      <c r="BR149" s="8" t="str">
        <f ca="1">IF($BO149&gt;BR$98,"",VLOOKUP($BO149,BR$46:$CG$96,BR$100,FALSE))</f>
        <v/>
      </c>
      <c r="BS149" s="8" t="str">
        <f ca="1">IF($BO149&gt;BS$98,"",VLOOKUP($BO149,BS$46:$CG$96,BS$100,FALSE))</f>
        <v/>
      </c>
      <c r="BT149" s="8" t="str">
        <f ca="1">IF($BO149&gt;BT$98,"",VLOOKUP($BO149,BT$46:$CG$96,BT$100,FALSE))</f>
        <v/>
      </c>
      <c r="BU149" s="8" t="str">
        <f ca="1">IF($BO149&gt;BU$98,"",VLOOKUP($BO149,BU$46:$CG$96,BU$100,FALSE))</f>
        <v/>
      </c>
      <c r="BV149" s="8" t="str">
        <f ca="1">IF($BO149&gt;BV$98,"",VLOOKUP($BO149,BV$46:$CG$96,BV$100,FALSE))</f>
        <v/>
      </c>
      <c r="BW149" s="8" t="str">
        <f ca="1">IF($BO149&gt;BW$98,"",VLOOKUP($BO149,BW$46:$CG$96,BW$100,FALSE))</f>
        <v/>
      </c>
      <c r="BX149" s="8" t="str">
        <f ca="1">IF($BO149&gt;BX$98,"",VLOOKUP($BO149,BX$46:$CG$96,BX$100,FALSE))</f>
        <v/>
      </c>
      <c r="BY149" s="8" t="str">
        <f ca="1">IF($BO149&gt;BY$98,"",VLOOKUP($BO149,BY$46:$CG$96,BY$100,FALSE))</f>
        <v/>
      </c>
      <c r="BZ149" s="8" t="str">
        <f ca="1">IF($BO149&gt;BZ$98,"",VLOOKUP($BO149,BZ$46:$CG$96,BZ$100,FALSE))</f>
        <v/>
      </c>
      <c r="CA149" s="8" t="str">
        <f ca="1">IF($BO149&gt;CA$98,"",VLOOKUP($BO149,CA$46:$CG$96,CA$100,FALSE))</f>
        <v/>
      </c>
      <c r="CB149" s="8" t="str">
        <f ca="1">IF($BO149&gt;CB$98,"",VLOOKUP($BO149,CB$46:$CG$96,CB$100,FALSE))</f>
        <v/>
      </c>
      <c r="CC149" s="8" t="str">
        <f ca="1">IF($BO149&gt;CC$98,"",VLOOKUP($BO149,CC$46:$CG$96,CC$100,FALSE))</f>
        <v/>
      </c>
      <c r="CD149" s="8" t="str">
        <f ca="1">IF($BO149&gt;CD$98,"",VLOOKUP($BO149,CD$46:$CG$96,CD$100,FALSE))</f>
        <v/>
      </c>
      <c r="CE149" s="8" t="str">
        <f ca="1">IF($BO149&gt;CE$98,"",VLOOKUP($BO149,CE$46:$CG$96,CE$100,FALSE))</f>
        <v/>
      </c>
      <c r="CL149" s="8">
        <f t="shared" si="41"/>
        <v>48</v>
      </c>
      <c r="CM149" s="8" t="str">
        <f ca="1">IF($CL149&gt;CM$98,"",VLOOKUP($CL149,CM$46:$DD$96,CM$100,FALSE))</f>
        <v/>
      </c>
      <c r="CN149" s="8" t="str">
        <f ca="1">IF($CL149&gt;CN$98,"",VLOOKUP($CL149,CN$46:$DD$96,CN$100,FALSE))</f>
        <v/>
      </c>
      <c r="CO149" s="8" t="str">
        <f ca="1">IF($CL149&gt;CO$98,"",VLOOKUP($CL149,CO$46:$DD$96,CO$100,FALSE))</f>
        <v/>
      </c>
      <c r="CP149" s="8" t="str">
        <f ca="1">IF($CL149&gt;CP$98,"",VLOOKUP($CL149,CP$46:$DD$96,CP$100,FALSE))</f>
        <v/>
      </c>
      <c r="CQ149" s="8" t="str">
        <f ca="1">IF($CL149&gt;CQ$98,"",VLOOKUP($CL149,CQ$46:$DD$96,CQ$100,FALSE))</f>
        <v/>
      </c>
      <c r="CR149" s="8" t="str">
        <f ca="1">IF($CL149&gt;CR$98,"",VLOOKUP($CL149,CR$46:$DD$96,CR$100,FALSE))</f>
        <v/>
      </c>
      <c r="CS149" s="8" t="str">
        <f ca="1">IF($CL149&gt;CS$98,"",VLOOKUP($CL149,CS$46:$DD$96,CS$100,FALSE))</f>
        <v/>
      </c>
      <c r="CT149" s="8" t="str">
        <f ca="1">IF($CL149&gt;CT$98,"",VLOOKUP($CL149,CT$46:$DD$96,CT$100,FALSE))</f>
        <v/>
      </c>
      <c r="CU149" s="8" t="str">
        <f ca="1">IF($CL149&gt;CU$98,"",VLOOKUP($CL149,CU$46:$DD$96,CU$100,FALSE))</f>
        <v/>
      </c>
      <c r="CV149" s="8" t="str">
        <f ca="1">IF($CL149&gt;CV$98,"",VLOOKUP($CL149,CV$46:$DD$96,CV$100,FALSE))</f>
        <v/>
      </c>
      <c r="CW149" s="8" t="str">
        <f ca="1">IF($CL149&gt;CW$98,"",VLOOKUP($CL149,CW$46:$DD$96,CW$100,FALSE))</f>
        <v/>
      </c>
      <c r="CX149" s="8" t="str">
        <f ca="1">IF($CL149&gt;CX$98,"",VLOOKUP($CL149,CX$46:$DD$96,CX$100,FALSE))</f>
        <v/>
      </c>
      <c r="CY149" s="8" t="str">
        <f ca="1">IF($CL149&gt;CY$98,"",VLOOKUP($CL149,CY$46:$DD$96,CY$100,FALSE))</f>
        <v/>
      </c>
      <c r="CZ149" s="8" t="str">
        <f ca="1">IF($CL149&gt;CZ$98,"",VLOOKUP($CL149,CZ$46:$DD$96,CZ$100,FALSE))</f>
        <v/>
      </c>
      <c r="DA149" s="8" t="str">
        <f ca="1">IF($CL149&gt;DA$98,"",VLOOKUP($CL149,DA$46:$DD$96,DA$100,FALSE))</f>
        <v/>
      </c>
      <c r="DB149" s="8" t="str">
        <f ca="1">IF($CL149&gt;DB$98,"",VLOOKUP($CL149,DB$46:$DD$96,DB$100,FALSE))</f>
        <v/>
      </c>
      <c r="DH149" s="13" t="s">
        <v>99</v>
      </c>
      <c r="DI149" s="15">
        <f t="shared" si="44"/>
        <v>3</v>
      </c>
      <c r="DK149" s="15">
        <f t="shared" si="47"/>
        <v>3</v>
      </c>
      <c r="DL149" s="15">
        <f t="shared" si="43"/>
        <v>110</v>
      </c>
      <c r="DM149" s="13" t="s">
        <v>219</v>
      </c>
      <c r="DN149" s="13">
        <v>2</v>
      </c>
      <c r="DO149" s="13">
        <v>7</v>
      </c>
      <c r="DP149" s="13">
        <v>3</v>
      </c>
      <c r="DQ149" s="13">
        <v>3</v>
      </c>
      <c r="DR149" s="13">
        <v>7</v>
      </c>
      <c r="DS149" s="15" t="s">
        <v>220</v>
      </c>
      <c r="DT149" s="14">
        <v>70000</v>
      </c>
      <c r="DU149" s="16" t="s">
        <v>491</v>
      </c>
      <c r="DV149" s="13" t="s">
        <v>493</v>
      </c>
      <c r="DW149" s="16"/>
    </row>
    <row r="150" spans="67:127" ht="15" hidden="1" customHeight="1">
      <c r="BO150" s="8">
        <f t="shared" si="40"/>
        <v>49</v>
      </c>
      <c r="BP150" s="8" t="str">
        <f ca="1">IF($BO150&gt;BP$98,"",VLOOKUP($BO150,BP$46:$CG$96,BP$100,FALSE))</f>
        <v/>
      </c>
      <c r="BQ150" s="8" t="str">
        <f ca="1">IF($BO150&gt;BQ$98,"",VLOOKUP($BO150,BQ$46:$CG$96,BQ$100,FALSE))</f>
        <v/>
      </c>
      <c r="BR150" s="8" t="str">
        <f ca="1">IF($BO150&gt;BR$98,"",VLOOKUP($BO150,BR$46:$CG$96,BR$100,FALSE))</f>
        <v/>
      </c>
      <c r="BS150" s="8" t="str">
        <f ca="1">IF($BO150&gt;BS$98,"",VLOOKUP($BO150,BS$46:$CG$96,BS$100,FALSE))</f>
        <v/>
      </c>
      <c r="BT150" s="8" t="str">
        <f ca="1">IF($BO150&gt;BT$98,"",VLOOKUP($BO150,BT$46:$CG$96,BT$100,FALSE))</f>
        <v/>
      </c>
      <c r="BU150" s="8" t="str">
        <f ca="1">IF($BO150&gt;BU$98,"",VLOOKUP($BO150,BU$46:$CG$96,BU$100,FALSE))</f>
        <v/>
      </c>
      <c r="BV150" s="8" t="str">
        <f ca="1">IF($BO150&gt;BV$98,"",VLOOKUP($BO150,BV$46:$CG$96,BV$100,FALSE))</f>
        <v/>
      </c>
      <c r="BW150" s="8" t="str">
        <f ca="1">IF($BO150&gt;BW$98,"",VLOOKUP($BO150,BW$46:$CG$96,BW$100,FALSE))</f>
        <v/>
      </c>
      <c r="BX150" s="8" t="str">
        <f ca="1">IF($BO150&gt;BX$98,"",VLOOKUP($BO150,BX$46:$CG$96,BX$100,FALSE))</f>
        <v/>
      </c>
      <c r="BY150" s="8" t="str">
        <f ca="1">IF($BO150&gt;BY$98,"",VLOOKUP($BO150,BY$46:$CG$96,BY$100,FALSE))</f>
        <v/>
      </c>
      <c r="BZ150" s="8" t="str">
        <f ca="1">IF($BO150&gt;BZ$98,"",VLOOKUP($BO150,BZ$46:$CG$96,BZ$100,FALSE))</f>
        <v/>
      </c>
      <c r="CA150" s="8" t="str">
        <f ca="1">IF($BO150&gt;CA$98,"",VLOOKUP($BO150,CA$46:$CG$96,CA$100,FALSE))</f>
        <v/>
      </c>
      <c r="CB150" s="8" t="str">
        <f ca="1">IF($BO150&gt;CB$98,"",VLOOKUP($BO150,CB$46:$CG$96,CB$100,FALSE))</f>
        <v/>
      </c>
      <c r="CC150" s="8" t="str">
        <f ca="1">IF($BO150&gt;CC$98,"",VLOOKUP($BO150,CC$46:$CG$96,CC$100,FALSE))</f>
        <v/>
      </c>
      <c r="CD150" s="8" t="str">
        <f ca="1">IF($BO150&gt;CD$98,"",VLOOKUP($BO150,CD$46:$CG$96,CD$100,FALSE))</f>
        <v/>
      </c>
      <c r="CE150" s="8" t="str">
        <f ca="1">IF($BO150&gt;CE$98,"",VLOOKUP($BO150,CE$46:$CG$96,CE$100,FALSE))</f>
        <v/>
      </c>
      <c r="CL150" s="8">
        <f t="shared" si="41"/>
        <v>49</v>
      </c>
      <c r="CM150" s="8" t="str">
        <f ca="1">IF($CL150&gt;CM$98,"",VLOOKUP($CL150,CM$46:$DD$96,CM$100,FALSE))</f>
        <v/>
      </c>
      <c r="CN150" s="8" t="str">
        <f ca="1">IF($CL150&gt;CN$98,"",VLOOKUP($CL150,CN$46:$DD$96,CN$100,FALSE))</f>
        <v/>
      </c>
      <c r="CO150" s="8" t="str">
        <f ca="1">IF($CL150&gt;CO$98,"",VLOOKUP($CL150,CO$46:$DD$96,CO$100,FALSE))</f>
        <v/>
      </c>
      <c r="CP150" s="8" t="str">
        <f ca="1">IF($CL150&gt;CP$98,"",VLOOKUP($CL150,CP$46:$DD$96,CP$100,FALSE))</f>
        <v/>
      </c>
      <c r="CQ150" s="8" t="str">
        <f ca="1">IF($CL150&gt;CQ$98,"",VLOOKUP($CL150,CQ$46:$DD$96,CQ$100,FALSE))</f>
        <v/>
      </c>
      <c r="CR150" s="8" t="str">
        <f ca="1">IF($CL150&gt;CR$98,"",VLOOKUP($CL150,CR$46:$DD$96,CR$100,FALSE))</f>
        <v/>
      </c>
      <c r="CS150" s="8" t="str">
        <f ca="1">IF($CL150&gt;CS$98,"",VLOOKUP($CL150,CS$46:$DD$96,CS$100,FALSE))</f>
        <v/>
      </c>
      <c r="CT150" s="8" t="str">
        <f ca="1">IF($CL150&gt;CT$98,"",VLOOKUP($CL150,CT$46:$DD$96,CT$100,FALSE))</f>
        <v/>
      </c>
      <c r="CU150" s="8" t="str">
        <f ca="1">IF($CL150&gt;CU$98,"",VLOOKUP($CL150,CU$46:$DD$96,CU$100,FALSE))</f>
        <v/>
      </c>
      <c r="CV150" s="8" t="str">
        <f ca="1">IF($CL150&gt;CV$98,"",VLOOKUP($CL150,CV$46:$DD$96,CV$100,FALSE))</f>
        <v/>
      </c>
      <c r="CW150" s="8" t="str">
        <f ca="1">IF($CL150&gt;CW$98,"",VLOOKUP($CL150,CW$46:$DD$96,CW$100,FALSE))</f>
        <v/>
      </c>
      <c r="CX150" s="8" t="str">
        <f ca="1">IF($CL150&gt;CX$98,"",VLOOKUP($CL150,CX$46:$DD$96,CX$100,FALSE))</f>
        <v/>
      </c>
      <c r="CY150" s="8" t="str">
        <f ca="1">IF($CL150&gt;CY$98,"",VLOOKUP($CL150,CY$46:$DD$96,CY$100,FALSE))</f>
        <v/>
      </c>
      <c r="CZ150" s="8" t="str">
        <f ca="1">IF($CL150&gt;CZ$98,"",VLOOKUP($CL150,CZ$46:$DD$96,CZ$100,FALSE))</f>
        <v/>
      </c>
      <c r="DA150" s="8" t="str">
        <f ca="1">IF($CL150&gt;DA$98,"",VLOOKUP($CL150,DA$46:$DD$96,DA$100,FALSE))</f>
        <v/>
      </c>
      <c r="DB150" s="8" t="str">
        <f ca="1">IF($CL150&gt;DB$98,"",VLOOKUP($CL150,DB$46:$DD$96,DB$100,FALSE))</f>
        <v/>
      </c>
      <c r="DH150" s="13" t="s">
        <v>99</v>
      </c>
      <c r="DI150" s="15">
        <f t="shared" si="44"/>
        <v>4</v>
      </c>
      <c r="DK150" s="15">
        <f t="shared" si="47"/>
        <v>4</v>
      </c>
      <c r="DL150" s="15">
        <f t="shared" si="43"/>
        <v>111</v>
      </c>
      <c r="DM150" s="13" t="s">
        <v>221</v>
      </c>
      <c r="DN150" s="13">
        <v>2</v>
      </c>
      <c r="DO150" s="13">
        <v>7</v>
      </c>
      <c r="DP150" s="13">
        <v>3</v>
      </c>
      <c r="DQ150" s="13">
        <v>3</v>
      </c>
      <c r="DR150" s="13">
        <v>8</v>
      </c>
      <c r="DS150" s="15" t="s">
        <v>222</v>
      </c>
      <c r="DT150" s="14">
        <v>90000</v>
      </c>
      <c r="DU150" s="16" t="s">
        <v>481</v>
      </c>
      <c r="DV150" s="13" t="s">
        <v>495</v>
      </c>
      <c r="DW150" s="16"/>
    </row>
    <row r="151" spans="67:127" ht="15" hidden="1" customHeight="1">
      <c r="BO151" s="8">
        <f t="shared" si="40"/>
        <v>50</v>
      </c>
      <c r="BP151" s="8" t="str">
        <f ca="1">IF($BO151&gt;BP$98,"",VLOOKUP($BO151,BP$46:$CG$96,BP$100,FALSE))</f>
        <v/>
      </c>
      <c r="BQ151" s="8" t="str">
        <f ca="1">IF($BO151&gt;BQ$98,"",VLOOKUP($BO151,BQ$46:$CG$96,BQ$100,FALSE))</f>
        <v/>
      </c>
      <c r="BR151" s="8" t="str">
        <f ca="1">IF($BO151&gt;BR$98,"",VLOOKUP($BO151,BR$46:$CG$96,BR$100,FALSE))</f>
        <v/>
      </c>
      <c r="BS151" s="8" t="str">
        <f ca="1">IF($BO151&gt;BS$98,"",VLOOKUP($BO151,BS$46:$CG$96,BS$100,FALSE))</f>
        <v/>
      </c>
      <c r="BT151" s="8" t="str">
        <f ca="1">IF($BO151&gt;BT$98,"",VLOOKUP($BO151,BT$46:$CG$96,BT$100,FALSE))</f>
        <v/>
      </c>
      <c r="BU151" s="8" t="str">
        <f ca="1">IF($BO151&gt;BU$98,"",VLOOKUP($BO151,BU$46:$CG$96,BU$100,FALSE))</f>
        <v/>
      </c>
      <c r="BV151" s="8" t="str">
        <f ca="1">IF($BO151&gt;BV$98,"",VLOOKUP($BO151,BV$46:$CG$96,BV$100,FALSE))</f>
        <v/>
      </c>
      <c r="BW151" s="8" t="str">
        <f ca="1">IF($BO151&gt;BW$98,"",VLOOKUP($BO151,BW$46:$CG$96,BW$100,FALSE))</f>
        <v/>
      </c>
      <c r="BX151" s="8" t="str">
        <f ca="1">IF($BO151&gt;BX$98,"",VLOOKUP($BO151,BX$46:$CG$96,BX$100,FALSE))</f>
        <v/>
      </c>
      <c r="BY151" s="8" t="str">
        <f ca="1">IF($BO151&gt;BY$98,"",VLOOKUP($BO151,BY$46:$CG$96,BY$100,FALSE))</f>
        <v/>
      </c>
      <c r="BZ151" s="8" t="str">
        <f ca="1">IF($BO151&gt;BZ$98,"",VLOOKUP($BO151,BZ$46:$CG$96,BZ$100,FALSE))</f>
        <v/>
      </c>
      <c r="CA151" s="8" t="str">
        <f ca="1">IF($BO151&gt;CA$98,"",VLOOKUP($BO151,CA$46:$CG$96,CA$100,FALSE))</f>
        <v/>
      </c>
      <c r="CB151" s="8" t="str">
        <f ca="1">IF($BO151&gt;CB$98,"",VLOOKUP($BO151,CB$46:$CG$96,CB$100,FALSE))</f>
        <v/>
      </c>
      <c r="CC151" s="8" t="str">
        <f ca="1">IF($BO151&gt;CC$98,"",VLOOKUP($BO151,CC$46:$CG$96,CC$100,FALSE))</f>
        <v/>
      </c>
      <c r="CD151" s="8" t="str">
        <f ca="1">IF($BO151&gt;CD$98,"",VLOOKUP($BO151,CD$46:$CG$96,CD$100,FALSE))</f>
        <v/>
      </c>
      <c r="CE151" s="8" t="str">
        <f ca="1">IF($BO151&gt;CE$98,"",VLOOKUP($BO151,CE$46:$CG$96,CE$100,FALSE))</f>
        <v/>
      </c>
      <c r="CL151" s="8">
        <f t="shared" si="41"/>
        <v>50</v>
      </c>
      <c r="CM151" s="8" t="str">
        <f ca="1">IF($CL151&gt;CM$98,"",VLOOKUP($CL151,CM$46:$DD$96,CM$100,FALSE))</f>
        <v/>
      </c>
      <c r="CN151" s="8" t="str">
        <f ca="1">IF($CL151&gt;CN$98,"",VLOOKUP($CL151,CN$46:$DD$96,CN$100,FALSE))</f>
        <v/>
      </c>
      <c r="CO151" s="8" t="str">
        <f ca="1">IF($CL151&gt;CO$98,"",VLOOKUP($CL151,CO$46:$DD$96,CO$100,FALSE))</f>
        <v/>
      </c>
      <c r="CP151" s="8" t="str">
        <f ca="1">IF($CL151&gt;CP$98,"",VLOOKUP($CL151,CP$46:$DD$96,CP$100,FALSE))</f>
        <v/>
      </c>
      <c r="CQ151" s="8" t="str">
        <f ca="1">IF($CL151&gt;CQ$98,"",VLOOKUP($CL151,CQ$46:$DD$96,CQ$100,FALSE))</f>
        <v/>
      </c>
      <c r="CR151" s="8" t="str">
        <f ca="1">IF($CL151&gt;CR$98,"",VLOOKUP($CL151,CR$46:$DD$96,CR$100,FALSE))</f>
        <v/>
      </c>
      <c r="CS151" s="8" t="str">
        <f ca="1">IF($CL151&gt;CS$98,"",VLOOKUP($CL151,CS$46:$DD$96,CS$100,FALSE))</f>
        <v/>
      </c>
      <c r="CT151" s="8" t="str">
        <f ca="1">IF($CL151&gt;CT$98,"",VLOOKUP($CL151,CT$46:$DD$96,CT$100,FALSE))</f>
        <v/>
      </c>
      <c r="CU151" s="8" t="str">
        <f ca="1">IF($CL151&gt;CU$98,"",VLOOKUP($CL151,CU$46:$DD$96,CU$100,FALSE))</f>
        <v/>
      </c>
      <c r="CV151" s="8" t="str">
        <f ca="1">IF($CL151&gt;CV$98,"",VLOOKUP($CL151,CV$46:$DD$96,CV$100,FALSE))</f>
        <v/>
      </c>
      <c r="CW151" s="8" t="str">
        <f ca="1">IF($CL151&gt;CW$98,"",VLOOKUP($CL151,CW$46:$DD$96,CW$100,FALSE))</f>
        <v/>
      </c>
      <c r="CX151" s="8" t="str">
        <f ca="1">IF($CL151&gt;CX$98,"",VLOOKUP($CL151,CX$46:$DD$96,CX$100,FALSE))</f>
        <v/>
      </c>
      <c r="CY151" s="8" t="str">
        <f ca="1">IF($CL151&gt;CY$98,"",VLOOKUP($CL151,CY$46:$DD$96,CY$100,FALSE))</f>
        <v/>
      </c>
      <c r="CZ151" s="8" t="str">
        <f ca="1">IF($CL151&gt;CZ$98,"",VLOOKUP($CL151,CZ$46:$DD$96,CZ$100,FALSE))</f>
        <v/>
      </c>
      <c r="DA151" s="8" t="str">
        <f ca="1">IF($CL151&gt;DA$98,"",VLOOKUP($CL151,DA$46:$DD$96,DA$100,FALSE))</f>
        <v/>
      </c>
      <c r="DB151" s="8" t="str">
        <f ca="1">IF($CL151&gt;DB$98,"",VLOOKUP($CL151,DB$46:$DD$96,DB$100,FALSE))</f>
        <v/>
      </c>
      <c r="DH151" s="13" t="s">
        <v>99</v>
      </c>
      <c r="DI151" s="15">
        <f t="shared" si="44"/>
        <v>5</v>
      </c>
      <c r="DK151" s="15">
        <f t="shared" si="47"/>
        <v>5</v>
      </c>
      <c r="DL151" s="15">
        <f t="shared" si="43"/>
        <v>112</v>
      </c>
      <c r="DM151" s="13" t="s">
        <v>223</v>
      </c>
      <c r="DN151" s="13">
        <v>1</v>
      </c>
      <c r="DO151" s="13">
        <v>4</v>
      </c>
      <c r="DP151" s="13">
        <v>5</v>
      </c>
      <c r="DQ151" s="13">
        <v>1</v>
      </c>
      <c r="DR151" s="13">
        <v>9</v>
      </c>
      <c r="DS151" s="15" t="s">
        <v>68</v>
      </c>
      <c r="DT151" s="14">
        <v>110000</v>
      </c>
      <c r="DU151" s="16" t="s">
        <v>482</v>
      </c>
      <c r="DV151" s="13" t="s">
        <v>496</v>
      </c>
      <c r="DW151" s="16"/>
    </row>
    <row r="152" spans="67:127" ht="15" hidden="1" customHeight="1">
      <c r="BO152" s="8">
        <f t="shared" si="40"/>
        <v>51</v>
      </c>
      <c r="BP152" s="8" t="str">
        <f ca="1">IF($BO152&gt;BP$98,"",VLOOKUP($BO152,BP$46:$CG$96,BP$100,FALSE))</f>
        <v/>
      </c>
      <c r="BQ152" s="8" t="str">
        <f ca="1">IF($BO152&gt;BQ$98,"",VLOOKUP($BO152,BQ$46:$CG$96,BQ$100,FALSE))</f>
        <v/>
      </c>
      <c r="BR152" s="8" t="str">
        <f ca="1">IF($BO152&gt;BR$98,"",VLOOKUP($BO152,BR$46:$CG$96,BR$100,FALSE))</f>
        <v/>
      </c>
      <c r="BS152" s="8" t="str">
        <f ca="1">IF($BO152&gt;BS$98,"",VLOOKUP($BO152,BS$46:$CG$96,BS$100,FALSE))</f>
        <v/>
      </c>
      <c r="BT152" s="8" t="str">
        <f ca="1">IF($BO152&gt;BT$98,"",VLOOKUP($BO152,BT$46:$CG$96,BT$100,FALSE))</f>
        <v/>
      </c>
      <c r="BU152" s="8" t="str">
        <f ca="1">IF($BO152&gt;BU$98,"",VLOOKUP($BO152,BU$46:$CG$96,BU$100,FALSE))</f>
        <v/>
      </c>
      <c r="BV152" s="8" t="str">
        <f ca="1">IF($BO152&gt;BV$98,"",VLOOKUP($BO152,BV$46:$CG$96,BV$100,FALSE))</f>
        <v/>
      </c>
      <c r="BW152" s="8" t="str">
        <f ca="1">IF($BO152&gt;BW$98,"",VLOOKUP($BO152,BW$46:$CG$96,BW$100,FALSE))</f>
        <v/>
      </c>
      <c r="BX152" s="8" t="str">
        <f ca="1">IF($BO152&gt;BX$98,"",VLOOKUP($BO152,BX$46:$CG$96,BX$100,FALSE))</f>
        <v/>
      </c>
      <c r="BY152" s="8" t="str">
        <f ca="1">IF($BO152&gt;BY$98,"",VLOOKUP($BO152,BY$46:$CG$96,BY$100,FALSE))</f>
        <v/>
      </c>
      <c r="BZ152" s="8" t="str">
        <f ca="1">IF($BO152&gt;BZ$98,"",VLOOKUP($BO152,BZ$46:$CG$96,BZ$100,FALSE))</f>
        <v/>
      </c>
      <c r="CA152" s="8" t="str">
        <f ca="1">IF($BO152&gt;CA$98,"",VLOOKUP($BO152,CA$46:$CG$96,CA$100,FALSE))</f>
        <v/>
      </c>
      <c r="CB152" s="8" t="str">
        <f ca="1">IF($BO152&gt;CB$98,"",VLOOKUP($BO152,CB$46:$CG$96,CB$100,FALSE))</f>
        <v/>
      </c>
      <c r="CC152" s="8" t="str">
        <f ca="1">IF($BO152&gt;CC$98,"",VLOOKUP($BO152,CC$46:$CG$96,CC$100,FALSE))</f>
        <v/>
      </c>
      <c r="CD152" s="8" t="str">
        <f ca="1">IF($BO152&gt;CD$98,"",VLOOKUP($BO152,CD$46:$CG$96,CD$100,FALSE))</f>
        <v/>
      </c>
      <c r="CE152" s="8" t="str">
        <f ca="1">IF($BO152&gt;CE$98,"",VLOOKUP($BO152,CE$46:$CG$96,CE$100,FALSE))</f>
        <v/>
      </c>
      <c r="CL152" s="8">
        <f t="shared" si="41"/>
        <v>51</v>
      </c>
      <c r="CM152" s="8" t="str">
        <f ca="1">IF($CL152&gt;CM$98,"",VLOOKUP($CL152,CM$46:$DD$96,CM$100,FALSE))</f>
        <v/>
      </c>
      <c r="CN152" s="8" t="str">
        <f ca="1">IF($CL152&gt;CN$98,"",VLOOKUP($CL152,CN$46:$DD$96,CN$100,FALSE))</f>
        <v/>
      </c>
      <c r="CO152" s="8" t="str">
        <f ca="1">IF($CL152&gt;CO$98,"",VLOOKUP($CL152,CO$46:$DD$96,CO$100,FALSE))</f>
        <v/>
      </c>
      <c r="CP152" s="8" t="str">
        <f ca="1">IF($CL152&gt;CP$98,"",VLOOKUP($CL152,CP$46:$DD$96,CP$100,FALSE))</f>
        <v/>
      </c>
      <c r="CQ152" s="8" t="str">
        <f ca="1">IF($CL152&gt;CQ$98,"",VLOOKUP($CL152,CQ$46:$DD$96,CQ$100,FALSE))</f>
        <v/>
      </c>
      <c r="CR152" s="8" t="str">
        <f ca="1">IF($CL152&gt;CR$98,"",VLOOKUP($CL152,CR$46:$DD$96,CR$100,FALSE))</f>
        <v/>
      </c>
      <c r="CS152" s="8" t="str">
        <f ca="1">IF($CL152&gt;CS$98,"",VLOOKUP($CL152,CS$46:$DD$96,CS$100,FALSE))</f>
        <v/>
      </c>
      <c r="CT152" s="8" t="str">
        <f ca="1">IF($CL152&gt;CT$98,"",VLOOKUP($CL152,CT$46:$DD$96,CT$100,FALSE))</f>
        <v/>
      </c>
      <c r="CU152" s="8" t="str">
        <f ca="1">IF($CL152&gt;CU$98,"",VLOOKUP($CL152,CU$46:$DD$96,CU$100,FALSE))</f>
        <v/>
      </c>
      <c r="CV152" s="8" t="str">
        <f ca="1">IF($CL152&gt;CV$98,"",VLOOKUP($CL152,CV$46:$DD$96,CV$100,FALSE))</f>
        <v/>
      </c>
      <c r="CW152" s="8" t="str">
        <f ca="1">IF($CL152&gt;CW$98,"",VLOOKUP($CL152,CW$46:$DD$96,CW$100,FALSE))</f>
        <v/>
      </c>
      <c r="CX152" s="8" t="str">
        <f ca="1">IF($CL152&gt;CX$98,"",VLOOKUP($CL152,CX$46:$DD$96,CX$100,FALSE))</f>
        <v/>
      </c>
      <c r="CY152" s="8" t="str">
        <f ca="1">IF($CL152&gt;CY$98,"",VLOOKUP($CL152,CY$46:$DD$96,CY$100,FALSE))</f>
        <v/>
      </c>
      <c r="CZ152" s="8" t="str">
        <f ca="1">IF($CL152&gt;CZ$98,"",VLOOKUP($CL152,CZ$46:$DD$96,CZ$100,FALSE))</f>
        <v/>
      </c>
      <c r="DA152" s="8" t="str">
        <f ca="1">IF($CL152&gt;DA$98,"",VLOOKUP($CL152,DA$46:$DD$96,DA$100,FALSE))</f>
        <v/>
      </c>
      <c r="DB152" s="8" t="str">
        <f ca="1">IF($CL152&gt;DB$98,"",VLOOKUP($CL152,DB$46:$DD$96,DB$100,FALSE))</f>
        <v/>
      </c>
      <c r="DH152" s="13" t="s">
        <v>100</v>
      </c>
      <c r="DI152" s="15">
        <f t="shared" si="44"/>
        <v>1</v>
      </c>
      <c r="DK152" s="15">
        <f t="shared" si="47"/>
        <v>100</v>
      </c>
      <c r="DL152" s="15">
        <f t="shared" si="43"/>
        <v>113</v>
      </c>
      <c r="DM152" s="13" t="s">
        <v>224</v>
      </c>
      <c r="DN152" s="13">
        <v>16</v>
      </c>
      <c r="DO152" s="13">
        <v>6</v>
      </c>
      <c r="DP152" s="13">
        <v>3</v>
      </c>
      <c r="DQ152" s="13">
        <v>3</v>
      </c>
      <c r="DR152" s="13">
        <v>7</v>
      </c>
      <c r="DS152" s="16" t="s">
        <v>32</v>
      </c>
      <c r="DT152" s="14">
        <v>40000</v>
      </c>
      <c r="DU152" s="16" t="s">
        <v>476</v>
      </c>
      <c r="DV152" s="13" t="s">
        <v>492</v>
      </c>
      <c r="DW152" s="16"/>
    </row>
    <row r="153" spans="67:127" ht="15" hidden="1" customHeight="1">
      <c r="BO153" s="8">
        <f t="shared" si="40"/>
        <v>52</v>
      </c>
      <c r="BP153" s="8" t="str">
        <f ca="1">IF($BO153&gt;BP$98,"",VLOOKUP($BO153,BP$46:$CG$96,BP$100,FALSE))</f>
        <v/>
      </c>
      <c r="BQ153" s="8" t="str">
        <f ca="1">IF($BO153&gt;BQ$98,"",VLOOKUP($BO153,BQ$46:$CG$96,BQ$100,FALSE))</f>
        <v/>
      </c>
      <c r="BR153" s="8" t="str">
        <f ca="1">IF($BO153&gt;BR$98,"",VLOOKUP($BO153,BR$46:$CG$96,BR$100,FALSE))</f>
        <v/>
      </c>
      <c r="BS153" s="8" t="str">
        <f ca="1">IF($BO153&gt;BS$98,"",VLOOKUP($BO153,BS$46:$CG$96,BS$100,FALSE))</f>
        <v/>
      </c>
      <c r="BT153" s="8" t="str">
        <f ca="1">IF($BO153&gt;BT$98,"",VLOOKUP($BO153,BT$46:$CG$96,BT$100,FALSE))</f>
        <v/>
      </c>
      <c r="BU153" s="8" t="str">
        <f ca="1">IF($BO153&gt;BU$98,"",VLOOKUP($BO153,BU$46:$CG$96,BU$100,FALSE))</f>
        <v/>
      </c>
      <c r="BV153" s="8" t="str">
        <f ca="1">IF($BO153&gt;BV$98,"",VLOOKUP($BO153,BV$46:$CG$96,BV$100,FALSE))</f>
        <v/>
      </c>
      <c r="BW153" s="8" t="str">
        <f ca="1">IF($BO153&gt;BW$98,"",VLOOKUP($BO153,BW$46:$CG$96,BW$100,FALSE))</f>
        <v/>
      </c>
      <c r="BX153" s="8" t="str">
        <f ca="1">IF($BO153&gt;BX$98,"",VLOOKUP($BO153,BX$46:$CG$96,BX$100,FALSE))</f>
        <v/>
      </c>
      <c r="BY153" s="8" t="str">
        <f ca="1">IF($BO153&gt;BY$98,"",VLOOKUP($BO153,BY$46:$CG$96,BY$100,FALSE))</f>
        <v/>
      </c>
      <c r="BZ153" s="8" t="str">
        <f ca="1">IF($BO153&gt;BZ$98,"",VLOOKUP($BO153,BZ$46:$CG$96,BZ$100,FALSE))</f>
        <v/>
      </c>
      <c r="CA153" s="8" t="str">
        <f ca="1">IF($BO153&gt;CA$98,"",VLOOKUP($BO153,CA$46:$CG$96,CA$100,FALSE))</f>
        <v/>
      </c>
      <c r="CB153" s="8" t="str">
        <f ca="1">IF($BO153&gt;CB$98,"",VLOOKUP($BO153,CB$46:$CG$96,CB$100,FALSE))</f>
        <v/>
      </c>
      <c r="CC153" s="8" t="str">
        <f ca="1">IF($BO153&gt;CC$98,"",VLOOKUP($BO153,CC$46:$CG$96,CC$100,FALSE))</f>
        <v/>
      </c>
      <c r="CD153" s="8" t="str">
        <f ca="1">IF($BO153&gt;CD$98,"",VLOOKUP($BO153,CD$46:$CG$96,CD$100,FALSE))</f>
        <v/>
      </c>
      <c r="CE153" s="8" t="str">
        <f ca="1">IF($BO153&gt;CE$98,"",VLOOKUP($BO153,CE$46:$CG$96,CE$100,FALSE))</f>
        <v/>
      </c>
      <c r="CL153" s="8">
        <f t="shared" si="41"/>
        <v>52</v>
      </c>
      <c r="CM153" s="8" t="str">
        <f ca="1">IF($CL153&gt;CM$98,"",VLOOKUP($CL153,CM$46:$DD$96,CM$100,FALSE))</f>
        <v/>
      </c>
      <c r="CN153" s="8" t="str">
        <f ca="1">IF($CL153&gt;CN$98,"",VLOOKUP($CL153,CN$46:$DD$96,CN$100,FALSE))</f>
        <v/>
      </c>
      <c r="CO153" s="8" t="str">
        <f ca="1">IF($CL153&gt;CO$98,"",VLOOKUP($CL153,CO$46:$DD$96,CO$100,FALSE))</f>
        <v/>
      </c>
      <c r="CP153" s="8" t="str">
        <f ca="1">IF($CL153&gt;CP$98,"",VLOOKUP($CL153,CP$46:$DD$96,CP$100,FALSE))</f>
        <v/>
      </c>
      <c r="CQ153" s="8" t="str">
        <f ca="1">IF($CL153&gt;CQ$98,"",VLOOKUP($CL153,CQ$46:$DD$96,CQ$100,FALSE))</f>
        <v/>
      </c>
      <c r="CR153" s="8" t="str">
        <f ca="1">IF($CL153&gt;CR$98,"",VLOOKUP($CL153,CR$46:$DD$96,CR$100,FALSE))</f>
        <v/>
      </c>
      <c r="CS153" s="8" t="str">
        <f ca="1">IF($CL153&gt;CS$98,"",VLOOKUP($CL153,CS$46:$DD$96,CS$100,FALSE))</f>
        <v/>
      </c>
      <c r="CT153" s="8" t="str">
        <f ca="1">IF($CL153&gt;CT$98,"",VLOOKUP($CL153,CT$46:$DD$96,CT$100,FALSE))</f>
        <v/>
      </c>
      <c r="CU153" s="8" t="str">
        <f ca="1">IF($CL153&gt;CU$98,"",VLOOKUP($CL153,CU$46:$DD$96,CU$100,FALSE))</f>
        <v/>
      </c>
      <c r="CV153" s="8" t="str">
        <f ca="1">IF($CL153&gt;CV$98,"",VLOOKUP($CL153,CV$46:$DD$96,CV$100,FALSE))</f>
        <v/>
      </c>
      <c r="CW153" s="8" t="str">
        <f ca="1">IF($CL153&gt;CW$98,"",VLOOKUP($CL153,CW$46:$DD$96,CW$100,FALSE))</f>
        <v/>
      </c>
      <c r="CX153" s="8" t="str">
        <f ca="1">IF($CL153&gt;CX$98,"",VLOOKUP($CL153,CX$46:$DD$96,CX$100,FALSE))</f>
        <v/>
      </c>
      <c r="CY153" s="8" t="str">
        <f ca="1">IF($CL153&gt;CY$98,"",VLOOKUP($CL153,CY$46:$DD$96,CY$100,FALSE))</f>
        <v/>
      </c>
      <c r="CZ153" s="8" t="str">
        <f ca="1">IF($CL153&gt;CZ$98,"",VLOOKUP($CL153,CZ$46:$DD$96,CZ$100,FALSE))</f>
        <v/>
      </c>
      <c r="DA153" s="8" t="str">
        <f ca="1">IF($CL153&gt;DA$98,"",VLOOKUP($CL153,DA$46:$DD$96,DA$100,FALSE))</f>
        <v/>
      </c>
      <c r="DB153" s="8" t="str">
        <f ca="1">IF($CL153&gt;DB$98,"",VLOOKUP($CL153,DB$46:$DD$96,DB$100,FALSE))</f>
        <v/>
      </c>
      <c r="DH153" s="13" t="s">
        <v>100</v>
      </c>
      <c r="DI153" s="15">
        <f t="shared" si="44"/>
        <v>2</v>
      </c>
      <c r="DK153" s="15">
        <f t="shared" si="47"/>
        <v>100</v>
      </c>
      <c r="DL153" s="15">
        <f t="shared" si="43"/>
        <v>114</v>
      </c>
      <c r="DM153" s="13" t="s">
        <v>100</v>
      </c>
      <c r="DN153" s="13">
        <v>6</v>
      </c>
      <c r="DO153" s="13">
        <v>6</v>
      </c>
      <c r="DP153" s="13">
        <v>4</v>
      </c>
      <c r="DQ153" s="13">
        <v>4</v>
      </c>
      <c r="DR153" s="13">
        <v>8</v>
      </c>
      <c r="DS153" s="16" t="s">
        <v>225</v>
      </c>
      <c r="DT153" s="14">
        <v>110000</v>
      </c>
      <c r="DU153" s="16" t="s">
        <v>490</v>
      </c>
      <c r="DV153" s="13" t="s">
        <v>288</v>
      </c>
      <c r="DW153" s="16"/>
    </row>
    <row r="154" spans="67:127" ht="15" hidden="1" customHeight="1">
      <c r="BO154" s="8">
        <f t="shared" si="40"/>
        <v>53</v>
      </c>
      <c r="BP154" s="8" t="str">
        <f ca="1">IF($BO154&gt;BP$98,"",VLOOKUP($BO154,BP$46:$CG$96,BP$100,FALSE))</f>
        <v/>
      </c>
      <c r="BQ154" s="8" t="str">
        <f ca="1">IF($BO154&gt;BQ$98,"",VLOOKUP($BO154,BQ$46:$CG$96,BQ$100,FALSE))</f>
        <v/>
      </c>
      <c r="BR154" s="8" t="str">
        <f ca="1">IF($BO154&gt;BR$98,"",VLOOKUP($BO154,BR$46:$CG$96,BR$100,FALSE))</f>
        <v/>
      </c>
      <c r="BS154" s="8" t="str">
        <f ca="1">IF($BO154&gt;BS$98,"",VLOOKUP($BO154,BS$46:$CG$96,BS$100,FALSE))</f>
        <v/>
      </c>
      <c r="BT154" s="8" t="str">
        <f ca="1">IF($BO154&gt;BT$98,"",VLOOKUP($BO154,BT$46:$CG$96,BT$100,FALSE))</f>
        <v/>
      </c>
      <c r="BU154" s="8" t="str">
        <f ca="1">IF($BO154&gt;BU$98,"",VLOOKUP($BO154,BU$46:$CG$96,BU$100,FALSE))</f>
        <v/>
      </c>
      <c r="BV154" s="8" t="str">
        <f ca="1">IF($BO154&gt;BV$98,"",VLOOKUP($BO154,BV$46:$CG$96,BV$100,FALSE))</f>
        <v/>
      </c>
      <c r="BW154" s="8" t="str">
        <f ca="1">IF($BO154&gt;BW$98,"",VLOOKUP($BO154,BW$46:$CG$96,BW$100,FALSE))</f>
        <v/>
      </c>
      <c r="BX154" s="8" t="str">
        <f ca="1">IF($BO154&gt;BX$98,"",VLOOKUP($BO154,BX$46:$CG$96,BX$100,FALSE))</f>
        <v/>
      </c>
      <c r="BY154" s="8" t="str">
        <f ca="1">IF($BO154&gt;BY$98,"",VLOOKUP($BO154,BY$46:$CG$96,BY$100,FALSE))</f>
        <v/>
      </c>
      <c r="BZ154" s="8" t="str">
        <f ca="1">IF($BO154&gt;BZ$98,"",VLOOKUP($BO154,BZ$46:$CG$96,BZ$100,FALSE))</f>
        <v/>
      </c>
      <c r="CA154" s="8" t="str">
        <f ca="1">IF($BO154&gt;CA$98,"",VLOOKUP($BO154,CA$46:$CG$96,CA$100,FALSE))</f>
        <v/>
      </c>
      <c r="CB154" s="8" t="str">
        <f ca="1">IF($BO154&gt;CB$98,"",VLOOKUP($BO154,CB$46:$CG$96,CB$100,FALSE))</f>
        <v/>
      </c>
      <c r="CC154" s="8" t="str">
        <f ca="1">IF($BO154&gt;CC$98,"",VLOOKUP($BO154,CC$46:$CG$96,CC$100,FALSE))</f>
        <v/>
      </c>
      <c r="CD154" s="8" t="str">
        <f ca="1">IF($BO154&gt;CD$98,"",VLOOKUP($BO154,CD$46:$CG$96,CD$100,FALSE))</f>
        <v/>
      </c>
      <c r="CE154" s="8" t="str">
        <f ca="1">IF($BO154&gt;CE$98,"",VLOOKUP($BO154,CE$46:$CG$96,CE$100,FALSE))</f>
        <v/>
      </c>
      <c r="CL154" s="8">
        <f t="shared" si="41"/>
        <v>53</v>
      </c>
      <c r="CM154" s="8" t="str">
        <f ca="1">IF($CL154&gt;CM$98,"",VLOOKUP($CL154,CM$46:$DD$96,CM$100,FALSE))</f>
        <v/>
      </c>
      <c r="CN154" s="8" t="str">
        <f ca="1">IF($CL154&gt;CN$98,"",VLOOKUP($CL154,CN$46:$DD$96,CN$100,FALSE))</f>
        <v/>
      </c>
      <c r="CO154" s="8" t="str">
        <f ca="1">IF($CL154&gt;CO$98,"",VLOOKUP($CL154,CO$46:$DD$96,CO$100,FALSE))</f>
        <v/>
      </c>
      <c r="CP154" s="8" t="str">
        <f ca="1">IF($CL154&gt;CP$98,"",VLOOKUP($CL154,CP$46:$DD$96,CP$100,FALSE))</f>
        <v/>
      </c>
      <c r="CQ154" s="8" t="str">
        <f ca="1">IF($CL154&gt;CQ$98,"",VLOOKUP($CL154,CQ$46:$DD$96,CQ$100,FALSE))</f>
        <v/>
      </c>
      <c r="CR154" s="8" t="str">
        <f ca="1">IF($CL154&gt;CR$98,"",VLOOKUP($CL154,CR$46:$DD$96,CR$100,FALSE))</f>
        <v/>
      </c>
      <c r="CS154" s="8" t="str">
        <f ca="1">IF($CL154&gt;CS$98,"",VLOOKUP($CL154,CS$46:$DD$96,CS$100,FALSE))</f>
        <v/>
      </c>
      <c r="CT154" s="8" t="str">
        <f ca="1">IF($CL154&gt;CT$98,"",VLOOKUP($CL154,CT$46:$DD$96,CT$100,FALSE))</f>
        <v/>
      </c>
      <c r="CU154" s="8" t="str">
        <f ca="1">IF($CL154&gt;CU$98,"",VLOOKUP($CL154,CU$46:$DD$96,CU$100,FALSE))</f>
        <v/>
      </c>
      <c r="CV154" s="8" t="str">
        <f ca="1">IF($CL154&gt;CV$98,"",VLOOKUP($CL154,CV$46:$DD$96,CV$100,FALSE))</f>
        <v/>
      </c>
      <c r="CW154" s="8" t="str">
        <f ca="1">IF($CL154&gt;CW$98,"",VLOOKUP($CL154,CW$46:$DD$96,CW$100,FALSE))</f>
        <v/>
      </c>
      <c r="CX154" s="8" t="str">
        <f ca="1">IF($CL154&gt;CX$98,"",VLOOKUP($CL154,CX$46:$DD$96,CX$100,FALSE))</f>
        <v/>
      </c>
      <c r="CY154" s="8" t="str">
        <f ca="1">IF($CL154&gt;CY$98,"",VLOOKUP($CL154,CY$46:$DD$96,CY$100,FALSE))</f>
        <v/>
      </c>
      <c r="CZ154" s="8" t="str">
        <f ca="1">IF($CL154&gt;CZ$98,"",VLOOKUP($CL154,CZ$46:$DD$96,CZ$100,FALSE))</f>
        <v/>
      </c>
      <c r="DA154" s="8" t="str">
        <f ca="1">IF($CL154&gt;DA$98,"",VLOOKUP($CL154,DA$46:$DD$96,DA$100,FALSE))</f>
        <v/>
      </c>
      <c r="DB154" s="8" t="str">
        <f ca="1">IF($CL154&gt;DB$98,"",VLOOKUP($CL154,DB$46:$DD$96,DB$100,FALSE))</f>
        <v/>
      </c>
      <c r="DH154" s="13" t="s">
        <v>101</v>
      </c>
      <c r="DI154" s="15">
        <f t="shared" si="44"/>
        <v>1</v>
      </c>
      <c r="DK154" s="15">
        <f t="shared" si="47"/>
        <v>100</v>
      </c>
      <c r="DL154" s="15">
        <f t="shared" si="43"/>
        <v>115</v>
      </c>
      <c r="DM154" s="13" t="s">
        <v>72</v>
      </c>
      <c r="DN154" s="13">
        <v>16</v>
      </c>
      <c r="DO154" s="13">
        <v>7</v>
      </c>
      <c r="DP154" s="13">
        <v>3</v>
      </c>
      <c r="DQ154" s="13">
        <v>4</v>
      </c>
      <c r="DR154" s="13">
        <v>7</v>
      </c>
      <c r="DS154" s="16" t="s">
        <v>32</v>
      </c>
      <c r="DT154" s="14">
        <v>70000</v>
      </c>
      <c r="DU154" s="16" t="s">
        <v>478</v>
      </c>
      <c r="DV154" s="13" t="s">
        <v>494</v>
      </c>
      <c r="DW154" s="16"/>
    </row>
    <row r="155" spans="67:127" ht="15" hidden="1" customHeight="1">
      <c r="BO155" s="8">
        <f t="shared" si="40"/>
        <v>54</v>
      </c>
      <c r="BP155" s="8" t="str">
        <f ca="1">IF($BO155&gt;BP$98,"",VLOOKUP($BO155,BP$46:$CG$96,BP$100,FALSE))</f>
        <v/>
      </c>
      <c r="BQ155" s="8" t="str">
        <f ca="1">IF($BO155&gt;BQ$98,"",VLOOKUP($BO155,BQ$46:$CG$96,BQ$100,FALSE))</f>
        <v/>
      </c>
      <c r="BR155" s="8" t="str">
        <f ca="1">IF($BO155&gt;BR$98,"",VLOOKUP($BO155,BR$46:$CG$96,BR$100,FALSE))</f>
        <v/>
      </c>
      <c r="BS155" s="8" t="str">
        <f ca="1">IF($BO155&gt;BS$98,"",VLOOKUP($BO155,BS$46:$CG$96,BS$100,FALSE))</f>
        <v/>
      </c>
      <c r="BT155" s="8" t="str">
        <f ca="1">IF($BO155&gt;BT$98,"",VLOOKUP($BO155,BT$46:$CG$96,BT$100,FALSE))</f>
        <v/>
      </c>
      <c r="BU155" s="8" t="str">
        <f ca="1">IF($BO155&gt;BU$98,"",VLOOKUP($BO155,BU$46:$CG$96,BU$100,FALSE))</f>
        <v/>
      </c>
      <c r="BV155" s="8" t="str">
        <f ca="1">IF($BO155&gt;BV$98,"",VLOOKUP($BO155,BV$46:$CG$96,BV$100,FALSE))</f>
        <v/>
      </c>
      <c r="BW155" s="8" t="str">
        <f ca="1">IF($BO155&gt;BW$98,"",VLOOKUP($BO155,BW$46:$CG$96,BW$100,FALSE))</f>
        <v/>
      </c>
      <c r="BX155" s="8" t="str">
        <f ca="1">IF($BO155&gt;BX$98,"",VLOOKUP($BO155,BX$46:$CG$96,BX$100,FALSE))</f>
        <v/>
      </c>
      <c r="BY155" s="8" t="str">
        <f ca="1">IF($BO155&gt;BY$98,"",VLOOKUP($BO155,BY$46:$CG$96,BY$100,FALSE))</f>
        <v/>
      </c>
      <c r="BZ155" s="8" t="str">
        <f ca="1">IF($BO155&gt;BZ$98,"",VLOOKUP($BO155,BZ$46:$CG$96,BZ$100,FALSE))</f>
        <v/>
      </c>
      <c r="CA155" s="8" t="str">
        <f ca="1">IF($BO155&gt;CA$98,"",VLOOKUP($BO155,CA$46:$CG$96,CA$100,FALSE))</f>
        <v/>
      </c>
      <c r="CB155" s="8" t="str">
        <f ca="1">IF($BO155&gt;CB$98,"",VLOOKUP($BO155,CB$46:$CG$96,CB$100,FALSE))</f>
        <v/>
      </c>
      <c r="CC155" s="8" t="str">
        <f ca="1">IF($BO155&gt;CC$98,"",VLOOKUP($BO155,CC$46:$CG$96,CC$100,FALSE))</f>
        <v/>
      </c>
      <c r="CD155" s="8" t="str">
        <f ca="1">IF($BO155&gt;CD$98,"",VLOOKUP($BO155,CD$46:$CG$96,CD$100,FALSE))</f>
        <v/>
      </c>
      <c r="CE155" s="8" t="str">
        <f ca="1">IF($BO155&gt;CE$98,"",VLOOKUP($BO155,CE$46:$CG$96,CE$100,FALSE))</f>
        <v/>
      </c>
      <c r="CL155" s="8">
        <f t="shared" si="41"/>
        <v>54</v>
      </c>
      <c r="CM155" s="8" t="str">
        <f ca="1">IF($CL155&gt;CM$98,"",VLOOKUP($CL155,CM$46:$DD$96,CM$100,FALSE))</f>
        <v/>
      </c>
      <c r="CN155" s="8" t="str">
        <f ca="1">IF($CL155&gt;CN$98,"",VLOOKUP($CL155,CN$46:$DD$96,CN$100,FALSE))</f>
        <v/>
      </c>
      <c r="CO155" s="8" t="str">
        <f ca="1">IF($CL155&gt;CO$98,"",VLOOKUP($CL155,CO$46:$DD$96,CO$100,FALSE))</f>
        <v/>
      </c>
      <c r="CP155" s="8" t="str">
        <f ca="1">IF($CL155&gt;CP$98,"",VLOOKUP($CL155,CP$46:$DD$96,CP$100,FALSE))</f>
        <v/>
      </c>
      <c r="CQ155" s="8" t="str">
        <f ca="1">IF($CL155&gt;CQ$98,"",VLOOKUP($CL155,CQ$46:$DD$96,CQ$100,FALSE))</f>
        <v/>
      </c>
      <c r="CR155" s="8" t="str">
        <f ca="1">IF($CL155&gt;CR$98,"",VLOOKUP($CL155,CR$46:$DD$96,CR$100,FALSE))</f>
        <v/>
      </c>
      <c r="CS155" s="8" t="str">
        <f ca="1">IF($CL155&gt;CS$98,"",VLOOKUP($CL155,CS$46:$DD$96,CS$100,FALSE))</f>
        <v/>
      </c>
      <c r="CT155" s="8" t="str">
        <f ca="1">IF($CL155&gt;CT$98,"",VLOOKUP($CL155,CT$46:$DD$96,CT$100,FALSE))</f>
        <v/>
      </c>
      <c r="CU155" s="8" t="str">
        <f ca="1">IF($CL155&gt;CU$98,"",VLOOKUP($CL155,CU$46:$DD$96,CU$100,FALSE))</f>
        <v/>
      </c>
      <c r="CV155" s="8" t="str">
        <f ca="1">IF($CL155&gt;CV$98,"",VLOOKUP($CL155,CV$46:$DD$96,CV$100,FALSE))</f>
        <v/>
      </c>
      <c r="CW155" s="8" t="str">
        <f ca="1">IF($CL155&gt;CW$98,"",VLOOKUP($CL155,CW$46:$DD$96,CW$100,FALSE))</f>
        <v/>
      </c>
      <c r="CX155" s="8" t="str">
        <f ca="1">IF($CL155&gt;CX$98,"",VLOOKUP($CL155,CX$46:$DD$96,CX$100,FALSE))</f>
        <v/>
      </c>
      <c r="CY155" s="8" t="str">
        <f ca="1">IF($CL155&gt;CY$98,"",VLOOKUP($CL155,CY$46:$DD$96,CY$100,FALSE))</f>
        <v/>
      </c>
      <c r="CZ155" s="8" t="str">
        <f ca="1">IF($CL155&gt;CZ$98,"",VLOOKUP($CL155,CZ$46:$DD$96,CZ$100,FALSE))</f>
        <v/>
      </c>
      <c r="DA155" s="8" t="str">
        <f ca="1">IF($CL155&gt;DA$98,"",VLOOKUP($CL155,DA$46:$DD$96,DA$100,FALSE))</f>
        <v/>
      </c>
      <c r="DB155" s="8" t="str">
        <f ca="1">IF($CL155&gt;DB$98,"",VLOOKUP($CL155,DB$46:$DD$96,DB$100,FALSE))</f>
        <v/>
      </c>
      <c r="DH155" s="13" t="s">
        <v>101</v>
      </c>
      <c r="DI155" s="15">
        <f t="shared" si="44"/>
        <v>2</v>
      </c>
      <c r="DK155" s="15">
        <f t="shared" si="47"/>
        <v>100</v>
      </c>
      <c r="DL155" s="15">
        <f t="shared" si="43"/>
        <v>116</v>
      </c>
      <c r="DM155" s="13" t="s">
        <v>38</v>
      </c>
      <c r="DN155" s="13">
        <v>4</v>
      </c>
      <c r="DO155" s="13">
        <v>8</v>
      </c>
      <c r="DP155" s="13">
        <v>2</v>
      </c>
      <c r="DQ155" s="13">
        <v>4</v>
      </c>
      <c r="DR155" s="13">
        <v>7</v>
      </c>
      <c r="DS155" s="13" t="s">
        <v>226</v>
      </c>
      <c r="DT155" s="14">
        <v>90000</v>
      </c>
      <c r="DU155" s="16" t="s">
        <v>478</v>
      </c>
      <c r="DV155" s="13" t="s">
        <v>494</v>
      </c>
      <c r="DW155" s="16"/>
    </row>
    <row r="156" spans="67:127" ht="15" hidden="1" customHeight="1">
      <c r="BO156" s="8">
        <f t="shared" si="40"/>
        <v>55</v>
      </c>
      <c r="BP156" s="8" t="str">
        <f ca="1">IF($BO156&gt;BP$98,"",VLOOKUP($BO156,BP$46:$CG$96,BP$100,FALSE))</f>
        <v/>
      </c>
      <c r="BQ156" s="8" t="str">
        <f ca="1">IF($BO156&gt;BQ$98,"",VLOOKUP($BO156,BQ$46:$CG$96,BQ$100,FALSE))</f>
        <v/>
      </c>
      <c r="BR156" s="8" t="str">
        <f ca="1">IF($BO156&gt;BR$98,"",VLOOKUP($BO156,BR$46:$CG$96,BR$100,FALSE))</f>
        <v/>
      </c>
      <c r="BS156" s="8" t="str">
        <f ca="1">IF($BO156&gt;BS$98,"",VLOOKUP($BO156,BS$46:$CG$96,BS$100,FALSE))</f>
        <v/>
      </c>
      <c r="BT156" s="8" t="str">
        <f ca="1">IF($BO156&gt;BT$98,"",VLOOKUP($BO156,BT$46:$CG$96,BT$100,FALSE))</f>
        <v/>
      </c>
      <c r="BU156" s="8" t="str">
        <f ca="1">IF($BO156&gt;BU$98,"",VLOOKUP($BO156,BU$46:$CG$96,BU$100,FALSE))</f>
        <v/>
      </c>
      <c r="BV156" s="8" t="str">
        <f ca="1">IF($BO156&gt;BV$98,"",VLOOKUP($BO156,BV$46:$CG$96,BV$100,FALSE))</f>
        <v/>
      </c>
      <c r="BW156" s="8" t="str">
        <f ca="1">IF($BO156&gt;BW$98,"",VLOOKUP($BO156,BW$46:$CG$96,BW$100,FALSE))</f>
        <v/>
      </c>
      <c r="BX156" s="8" t="str">
        <f ca="1">IF($BO156&gt;BX$98,"",VLOOKUP($BO156,BX$46:$CG$96,BX$100,FALSE))</f>
        <v/>
      </c>
      <c r="BY156" s="8" t="str">
        <f ca="1">IF($BO156&gt;BY$98,"",VLOOKUP($BO156,BY$46:$CG$96,BY$100,FALSE))</f>
        <v/>
      </c>
      <c r="BZ156" s="8" t="str">
        <f ca="1">IF($BO156&gt;BZ$98,"",VLOOKUP($BO156,BZ$46:$CG$96,BZ$100,FALSE))</f>
        <v/>
      </c>
      <c r="CA156" s="8" t="str">
        <f ca="1">IF($BO156&gt;CA$98,"",VLOOKUP($BO156,CA$46:$CG$96,CA$100,FALSE))</f>
        <v/>
      </c>
      <c r="CB156" s="8" t="str">
        <f ca="1">IF($BO156&gt;CB$98,"",VLOOKUP($BO156,CB$46:$CG$96,CB$100,FALSE))</f>
        <v/>
      </c>
      <c r="CC156" s="8" t="str">
        <f ca="1">IF($BO156&gt;CC$98,"",VLOOKUP($BO156,CC$46:$CG$96,CC$100,FALSE))</f>
        <v/>
      </c>
      <c r="CD156" s="8" t="str">
        <f ca="1">IF($BO156&gt;CD$98,"",VLOOKUP($BO156,CD$46:$CG$96,CD$100,FALSE))</f>
        <v/>
      </c>
      <c r="CE156" s="8" t="str">
        <f ca="1">IF($BO156&gt;CE$98,"",VLOOKUP($BO156,CE$46:$CG$96,CE$100,FALSE))</f>
        <v/>
      </c>
      <c r="CL156" s="8">
        <f t="shared" si="41"/>
        <v>55</v>
      </c>
      <c r="CM156" s="8" t="str">
        <f ca="1">IF($CL156&gt;CM$98,"",VLOOKUP($CL156,CM$46:$DD$96,CM$100,FALSE))</f>
        <v/>
      </c>
      <c r="CN156" s="8" t="str">
        <f ca="1">IF($CL156&gt;CN$98,"",VLOOKUP($CL156,CN$46:$DD$96,CN$100,FALSE))</f>
        <v/>
      </c>
      <c r="CO156" s="8" t="str">
        <f ca="1">IF($CL156&gt;CO$98,"",VLOOKUP($CL156,CO$46:$DD$96,CO$100,FALSE))</f>
        <v/>
      </c>
      <c r="CP156" s="8" t="str">
        <f ca="1">IF($CL156&gt;CP$98,"",VLOOKUP($CL156,CP$46:$DD$96,CP$100,FALSE))</f>
        <v/>
      </c>
      <c r="CQ156" s="8" t="str">
        <f ca="1">IF($CL156&gt;CQ$98,"",VLOOKUP($CL156,CQ$46:$DD$96,CQ$100,FALSE))</f>
        <v/>
      </c>
      <c r="CR156" s="8" t="str">
        <f ca="1">IF($CL156&gt;CR$98,"",VLOOKUP($CL156,CR$46:$DD$96,CR$100,FALSE))</f>
        <v/>
      </c>
      <c r="CS156" s="8" t="str">
        <f ca="1">IF($CL156&gt;CS$98,"",VLOOKUP($CL156,CS$46:$DD$96,CS$100,FALSE))</f>
        <v/>
      </c>
      <c r="CT156" s="8" t="str">
        <f ca="1">IF($CL156&gt;CT$98,"",VLOOKUP($CL156,CT$46:$DD$96,CT$100,FALSE))</f>
        <v/>
      </c>
      <c r="CU156" s="8" t="str">
        <f ca="1">IF($CL156&gt;CU$98,"",VLOOKUP($CL156,CU$46:$DD$96,CU$100,FALSE))</f>
        <v/>
      </c>
      <c r="CV156" s="8" t="str">
        <f ca="1">IF($CL156&gt;CV$98,"",VLOOKUP($CL156,CV$46:$DD$96,CV$100,FALSE))</f>
        <v/>
      </c>
      <c r="CW156" s="8" t="str">
        <f ca="1">IF($CL156&gt;CW$98,"",VLOOKUP($CL156,CW$46:$DD$96,CW$100,FALSE))</f>
        <v/>
      </c>
      <c r="CX156" s="8" t="str">
        <f ca="1">IF($CL156&gt;CX$98,"",VLOOKUP($CL156,CX$46:$DD$96,CX$100,FALSE))</f>
        <v/>
      </c>
      <c r="CY156" s="8" t="str">
        <f ca="1">IF($CL156&gt;CY$98,"",VLOOKUP($CL156,CY$46:$DD$96,CY$100,FALSE))</f>
        <v/>
      </c>
      <c r="CZ156" s="8" t="str">
        <f ca="1">IF($CL156&gt;CZ$98,"",VLOOKUP($CL156,CZ$46:$DD$96,CZ$100,FALSE))</f>
        <v/>
      </c>
      <c r="DA156" s="8" t="str">
        <f ca="1">IF($CL156&gt;DA$98,"",VLOOKUP($CL156,DA$46:$DD$96,DA$100,FALSE))</f>
        <v/>
      </c>
      <c r="DB156" s="8" t="str">
        <f ca="1">IF($CL156&gt;DB$98,"",VLOOKUP($CL156,DB$46:$DD$96,DB$100,FALSE))</f>
        <v/>
      </c>
      <c r="DH156" s="13" t="s">
        <v>101</v>
      </c>
      <c r="DI156" s="15">
        <f t="shared" si="44"/>
        <v>3</v>
      </c>
      <c r="DK156" s="15">
        <f t="shared" si="47"/>
        <v>100</v>
      </c>
      <c r="DL156" s="15">
        <f t="shared" si="43"/>
        <v>117</v>
      </c>
      <c r="DM156" s="13" t="s">
        <v>36</v>
      </c>
      <c r="DN156" s="13">
        <v>2</v>
      </c>
      <c r="DO156" s="13">
        <v>7</v>
      </c>
      <c r="DP156" s="13">
        <v>3</v>
      </c>
      <c r="DQ156" s="13">
        <v>4</v>
      </c>
      <c r="DR156" s="13">
        <v>7</v>
      </c>
      <c r="DS156" s="13" t="s">
        <v>108</v>
      </c>
      <c r="DT156" s="14">
        <v>90000</v>
      </c>
      <c r="DU156" s="16" t="s">
        <v>480</v>
      </c>
      <c r="DV156" s="13" t="s">
        <v>277</v>
      </c>
      <c r="DW156" s="16"/>
    </row>
    <row r="157" spans="67:127" ht="15" hidden="1" customHeight="1">
      <c r="BO157" s="8">
        <f t="shared" si="40"/>
        <v>56</v>
      </c>
      <c r="BP157" s="8" t="str">
        <f ca="1">IF($BO157&gt;BP$98,"",VLOOKUP($BO157,BP$46:$CG$96,BP$100,FALSE))</f>
        <v/>
      </c>
      <c r="BQ157" s="8" t="str">
        <f ca="1">IF($BO157&gt;BQ$98,"",VLOOKUP($BO157,BQ$46:$CG$96,BQ$100,FALSE))</f>
        <v/>
      </c>
      <c r="BR157" s="8" t="str">
        <f ca="1">IF($BO157&gt;BR$98,"",VLOOKUP($BO157,BR$46:$CG$96,BR$100,FALSE))</f>
        <v/>
      </c>
      <c r="BS157" s="8" t="str">
        <f ca="1">IF($BO157&gt;BS$98,"",VLOOKUP($BO157,BS$46:$CG$96,BS$100,FALSE))</f>
        <v/>
      </c>
      <c r="BT157" s="8" t="str">
        <f ca="1">IF($BO157&gt;BT$98,"",VLOOKUP($BO157,BT$46:$CG$96,BT$100,FALSE))</f>
        <v/>
      </c>
      <c r="BU157" s="8" t="str">
        <f ca="1">IF($BO157&gt;BU$98,"",VLOOKUP($BO157,BU$46:$CG$96,BU$100,FALSE))</f>
        <v/>
      </c>
      <c r="BV157" s="8" t="str">
        <f ca="1">IF($BO157&gt;BV$98,"",VLOOKUP($BO157,BV$46:$CG$96,BV$100,FALSE))</f>
        <v/>
      </c>
      <c r="BW157" s="8" t="str">
        <f ca="1">IF($BO157&gt;BW$98,"",VLOOKUP($BO157,BW$46:$CG$96,BW$100,FALSE))</f>
        <v/>
      </c>
      <c r="BX157" s="8" t="str">
        <f ca="1">IF($BO157&gt;BX$98,"",VLOOKUP($BO157,BX$46:$CG$96,BX$100,FALSE))</f>
        <v/>
      </c>
      <c r="BY157" s="8" t="str">
        <f ca="1">IF($BO157&gt;BY$98,"",VLOOKUP($BO157,BY$46:$CG$96,BY$100,FALSE))</f>
        <v/>
      </c>
      <c r="BZ157" s="8" t="str">
        <f ca="1">IF($BO157&gt;BZ$98,"",VLOOKUP($BO157,BZ$46:$CG$96,BZ$100,FALSE))</f>
        <v/>
      </c>
      <c r="CA157" s="8" t="str">
        <f ca="1">IF($BO157&gt;CA$98,"",VLOOKUP($BO157,CA$46:$CG$96,CA$100,FALSE))</f>
        <v/>
      </c>
      <c r="CB157" s="8" t="str">
        <f ca="1">IF($BO157&gt;CB$98,"",VLOOKUP($BO157,CB$46:$CG$96,CB$100,FALSE))</f>
        <v/>
      </c>
      <c r="CC157" s="8" t="str">
        <f ca="1">IF($BO157&gt;CC$98,"",VLOOKUP($BO157,CC$46:$CG$96,CC$100,FALSE))</f>
        <v/>
      </c>
      <c r="CD157" s="8" t="str">
        <f ca="1">IF($BO157&gt;CD$98,"",VLOOKUP($BO157,CD$46:$CG$96,CD$100,FALSE))</f>
        <v/>
      </c>
      <c r="CE157" s="8" t="str">
        <f ca="1">IF($BO157&gt;CE$98,"",VLOOKUP($BO157,CE$46:$CG$96,CE$100,FALSE))</f>
        <v/>
      </c>
      <c r="CL157" s="8">
        <f t="shared" si="41"/>
        <v>56</v>
      </c>
      <c r="CM157" s="8" t="str">
        <f ca="1">IF($CL157&gt;CM$98,"",VLOOKUP($CL157,CM$46:$DD$96,CM$100,FALSE))</f>
        <v/>
      </c>
      <c r="CN157" s="8" t="str">
        <f ca="1">IF($CL157&gt;CN$98,"",VLOOKUP($CL157,CN$46:$DD$96,CN$100,FALSE))</f>
        <v/>
      </c>
      <c r="CO157" s="8" t="str">
        <f ca="1">IF($CL157&gt;CO$98,"",VLOOKUP($CL157,CO$46:$DD$96,CO$100,FALSE))</f>
        <v/>
      </c>
      <c r="CP157" s="8" t="str">
        <f ca="1">IF($CL157&gt;CP$98,"",VLOOKUP($CL157,CP$46:$DD$96,CP$100,FALSE))</f>
        <v/>
      </c>
      <c r="CQ157" s="8" t="str">
        <f ca="1">IF($CL157&gt;CQ$98,"",VLOOKUP($CL157,CQ$46:$DD$96,CQ$100,FALSE))</f>
        <v/>
      </c>
      <c r="CR157" s="8" t="str">
        <f ca="1">IF($CL157&gt;CR$98,"",VLOOKUP($CL157,CR$46:$DD$96,CR$100,FALSE))</f>
        <v/>
      </c>
      <c r="CS157" s="8" t="str">
        <f ca="1">IF($CL157&gt;CS$98,"",VLOOKUP($CL157,CS$46:$DD$96,CS$100,FALSE))</f>
        <v/>
      </c>
      <c r="CT157" s="8" t="str">
        <f ca="1">IF($CL157&gt;CT$98,"",VLOOKUP($CL157,CT$46:$DD$96,CT$100,FALSE))</f>
        <v/>
      </c>
      <c r="CU157" s="8" t="str">
        <f ca="1">IF($CL157&gt;CU$98,"",VLOOKUP($CL157,CU$46:$DD$96,CU$100,FALSE))</f>
        <v/>
      </c>
      <c r="CV157" s="8" t="str">
        <f ca="1">IF($CL157&gt;CV$98,"",VLOOKUP($CL157,CV$46:$DD$96,CV$100,FALSE))</f>
        <v/>
      </c>
      <c r="CW157" s="8" t="str">
        <f ca="1">IF($CL157&gt;CW$98,"",VLOOKUP($CL157,CW$46:$DD$96,CW$100,FALSE))</f>
        <v/>
      </c>
      <c r="CX157" s="8" t="str">
        <f ca="1">IF($CL157&gt;CX$98,"",VLOOKUP($CL157,CX$46:$DD$96,CX$100,FALSE))</f>
        <v/>
      </c>
      <c r="CY157" s="8" t="str">
        <f ca="1">IF($CL157&gt;CY$98,"",VLOOKUP($CL157,CY$46:$DD$96,CY$100,FALSE))</f>
        <v/>
      </c>
      <c r="CZ157" s="8" t="str">
        <f ca="1">IF($CL157&gt;CZ$98,"",VLOOKUP($CL157,CZ$46:$DD$96,CZ$100,FALSE))</f>
        <v/>
      </c>
      <c r="DA157" s="8" t="str">
        <f ca="1">IF($CL157&gt;DA$98,"",VLOOKUP($CL157,DA$46:$DD$96,DA$100,FALSE))</f>
        <v/>
      </c>
      <c r="DB157" s="8" t="str">
        <f ca="1">IF($CL157&gt;DB$98,"",VLOOKUP($CL157,DB$46:$DD$96,DB$100,FALSE))</f>
        <v/>
      </c>
      <c r="DH157" s="13" t="s">
        <v>101</v>
      </c>
      <c r="DI157" s="15">
        <f t="shared" si="44"/>
        <v>4</v>
      </c>
      <c r="DK157" s="15">
        <f t="shared" si="47"/>
        <v>100</v>
      </c>
      <c r="DL157" s="15">
        <f t="shared" si="43"/>
        <v>118</v>
      </c>
      <c r="DM157" s="13" t="s">
        <v>228</v>
      </c>
      <c r="DN157" s="13">
        <v>2</v>
      </c>
      <c r="DO157" s="13">
        <v>8</v>
      </c>
      <c r="DP157" s="13">
        <v>3</v>
      </c>
      <c r="DQ157" s="13">
        <v>4</v>
      </c>
      <c r="DR157" s="13">
        <v>7</v>
      </c>
      <c r="DS157" s="13" t="s">
        <v>229</v>
      </c>
      <c r="DT157" s="14">
        <v>120000</v>
      </c>
      <c r="DU157" s="16" t="s">
        <v>478</v>
      </c>
      <c r="DV157" s="13" t="s">
        <v>494</v>
      </c>
      <c r="DW157" s="16"/>
    </row>
    <row r="158" spans="67:127" ht="15" hidden="1" customHeight="1">
      <c r="BO158" s="8">
        <f t="shared" si="40"/>
        <v>57</v>
      </c>
      <c r="BP158" s="8" t="str">
        <f ca="1">IF($BO158&gt;BP$98,"",VLOOKUP($BO158,BP$46:$CG$96,BP$100,FALSE))</f>
        <v/>
      </c>
      <c r="BQ158" s="8" t="str">
        <f ca="1">IF($BO158&gt;BQ$98,"",VLOOKUP($BO158,BQ$46:$CG$96,BQ$100,FALSE))</f>
        <v/>
      </c>
      <c r="BR158" s="8" t="str">
        <f ca="1">IF($BO158&gt;BR$98,"",VLOOKUP($BO158,BR$46:$CG$96,BR$100,FALSE))</f>
        <v/>
      </c>
      <c r="BS158" s="8" t="str">
        <f ca="1">IF($BO158&gt;BS$98,"",VLOOKUP($BO158,BS$46:$CG$96,BS$100,FALSE))</f>
        <v/>
      </c>
      <c r="BT158" s="8" t="str">
        <f ca="1">IF($BO158&gt;BT$98,"",VLOOKUP($BO158,BT$46:$CG$96,BT$100,FALSE))</f>
        <v/>
      </c>
      <c r="BU158" s="8" t="str">
        <f ca="1">IF($BO158&gt;BU$98,"",VLOOKUP($BO158,BU$46:$CG$96,BU$100,FALSE))</f>
        <v/>
      </c>
      <c r="BV158" s="8" t="str">
        <f ca="1">IF($BO158&gt;BV$98,"",VLOOKUP($BO158,BV$46:$CG$96,BV$100,FALSE))</f>
        <v/>
      </c>
      <c r="BW158" s="8" t="str">
        <f ca="1">IF($BO158&gt;BW$98,"",VLOOKUP($BO158,BW$46:$CG$96,BW$100,FALSE))</f>
        <v/>
      </c>
      <c r="BX158" s="8" t="str">
        <f ca="1">IF($BO158&gt;BX$98,"",VLOOKUP($BO158,BX$46:$CG$96,BX$100,FALSE))</f>
        <v/>
      </c>
      <c r="BY158" s="8" t="str">
        <f ca="1">IF($BO158&gt;BY$98,"",VLOOKUP($BO158,BY$46:$CG$96,BY$100,FALSE))</f>
        <v/>
      </c>
      <c r="BZ158" s="8" t="str">
        <f ca="1">IF($BO158&gt;BZ$98,"",VLOOKUP($BO158,BZ$46:$CG$96,BZ$100,FALSE))</f>
        <v/>
      </c>
      <c r="CA158" s="8" t="str">
        <f ca="1">IF($BO158&gt;CA$98,"",VLOOKUP($BO158,CA$46:$CG$96,CA$100,FALSE))</f>
        <v/>
      </c>
      <c r="CB158" s="8" t="str">
        <f ca="1">IF($BO158&gt;CB$98,"",VLOOKUP($BO158,CB$46:$CG$96,CB$100,FALSE))</f>
        <v/>
      </c>
      <c r="CC158" s="8" t="str">
        <f ca="1">IF($BO158&gt;CC$98,"",VLOOKUP($BO158,CC$46:$CG$96,CC$100,FALSE))</f>
        <v/>
      </c>
      <c r="CD158" s="8" t="str">
        <f ca="1">IF($BO158&gt;CD$98,"",VLOOKUP($BO158,CD$46:$CG$96,CD$100,FALSE))</f>
        <v/>
      </c>
      <c r="CE158" s="8" t="str">
        <f ca="1">IF($BO158&gt;CE$98,"",VLOOKUP($BO158,CE$46:$CG$96,CE$100,FALSE))</f>
        <v/>
      </c>
      <c r="CL158" s="8">
        <f t="shared" si="41"/>
        <v>57</v>
      </c>
      <c r="CM158" s="8" t="str">
        <f ca="1">IF($CL158&gt;CM$98,"",VLOOKUP($CL158,CM$46:$DD$96,CM$100,FALSE))</f>
        <v/>
      </c>
      <c r="CN158" s="8" t="str">
        <f ca="1">IF($CL158&gt;CN$98,"",VLOOKUP($CL158,CN$46:$DD$96,CN$100,FALSE))</f>
        <v/>
      </c>
      <c r="CO158" s="8" t="str">
        <f ca="1">IF($CL158&gt;CO$98,"",VLOOKUP($CL158,CO$46:$DD$96,CO$100,FALSE))</f>
        <v/>
      </c>
      <c r="CP158" s="8" t="str">
        <f ca="1">IF($CL158&gt;CP$98,"",VLOOKUP($CL158,CP$46:$DD$96,CP$100,FALSE))</f>
        <v/>
      </c>
      <c r="CQ158" s="8" t="str">
        <f ca="1">IF($CL158&gt;CQ$98,"",VLOOKUP($CL158,CQ$46:$DD$96,CQ$100,FALSE))</f>
        <v/>
      </c>
      <c r="CR158" s="8" t="str">
        <f ca="1">IF($CL158&gt;CR$98,"",VLOOKUP($CL158,CR$46:$DD$96,CR$100,FALSE))</f>
        <v/>
      </c>
      <c r="CS158" s="8" t="str">
        <f ca="1">IF($CL158&gt;CS$98,"",VLOOKUP($CL158,CS$46:$DD$96,CS$100,FALSE))</f>
        <v/>
      </c>
      <c r="CT158" s="8" t="str">
        <f ca="1">IF($CL158&gt;CT$98,"",VLOOKUP($CL158,CT$46:$DD$96,CT$100,FALSE))</f>
        <v/>
      </c>
      <c r="CU158" s="8" t="str">
        <f ca="1">IF($CL158&gt;CU$98,"",VLOOKUP($CL158,CU$46:$DD$96,CU$100,FALSE))</f>
        <v/>
      </c>
      <c r="CV158" s="8" t="str">
        <f ca="1">IF($CL158&gt;CV$98,"",VLOOKUP($CL158,CV$46:$DD$96,CV$100,FALSE))</f>
        <v/>
      </c>
      <c r="CW158" s="8" t="str">
        <f ca="1">IF($CL158&gt;CW$98,"",VLOOKUP($CL158,CW$46:$DD$96,CW$100,FALSE))</f>
        <v/>
      </c>
      <c r="CX158" s="8" t="str">
        <f ca="1">IF($CL158&gt;CX$98,"",VLOOKUP($CL158,CX$46:$DD$96,CX$100,FALSE))</f>
        <v/>
      </c>
      <c r="CY158" s="8" t="str">
        <f ca="1">IF($CL158&gt;CY$98,"",VLOOKUP($CL158,CY$46:$DD$96,CY$100,FALSE))</f>
        <v/>
      </c>
      <c r="CZ158" s="8" t="str">
        <f ca="1">IF($CL158&gt;CZ$98,"",VLOOKUP($CL158,CZ$46:$DD$96,CZ$100,FALSE))</f>
        <v/>
      </c>
      <c r="DA158" s="8" t="str">
        <f ca="1">IF($CL158&gt;DA$98,"",VLOOKUP($CL158,DA$46:$DD$96,DA$100,FALSE))</f>
        <v/>
      </c>
      <c r="DB158" s="8" t="str">
        <f ca="1">IF($CL158&gt;DB$98,"",VLOOKUP($CL158,DB$46:$DD$96,DB$100,FALSE))</f>
        <v/>
      </c>
      <c r="DH158" s="13" t="s">
        <v>101</v>
      </c>
      <c r="DI158" s="15">
        <f t="shared" si="44"/>
        <v>5</v>
      </c>
      <c r="DK158" s="15">
        <f t="shared" si="47"/>
        <v>100</v>
      </c>
      <c r="DL158" s="15">
        <f t="shared" si="43"/>
        <v>119</v>
      </c>
      <c r="DM158" s="13" t="s">
        <v>127</v>
      </c>
      <c r="DN158" s="13">
        <v>1</v>
      </c>
      <c r="DO158" s="13">
        <v>2</v>
      </c>
      <c r="DP158" s="13">
        <v>6</v>
      </c>
      <c r="DQ158" s="13">
        <v>1</v>
      </c>
      <c r="DR158" s="13">
        <v>10</v>
      </c>
      <c r="DS158" s="15" t="s">
        <v>231</v>
      </c>
      <c r="DT158" s="14">
        <v>120000</v>
      </c>
      <c r="DU158" s="16" t="s">
        <v>483</v>
      </c>
      <c r="DV158" s="13" t="s">
        <v>496</v>
      </c>
      <c r="DW158" s="16"/>
    </row>
    <row r="159" spans="67:127" ht="15" hidden="1" customHeight="1">
      <c r="BO159" s="8">
        <f t="shared" si="40"/>
        <v>58</v>
      </c>
      <c r="BP159" s="8" t="str">
        <f ca="1">IF($BO159&gt;BP$98,"",VLOOKUP($BO159,BP$46:$CG$96,BP$100,FALSE))</f>
        <v/>
      </c>
      <c r="BQ159" s="8" t="str">
        <f ca="1">IF($BO159&gt;BQ$98,"",VLOOKUP($BO159,BQ$46:$CG$96,BQ$100,FALSE))</f>
        <v/>
      </c>
      <c r="BR159" s="8" t="str">
        <f ca="1">IF($BO159&gt;BR$98,"",VLOOKUP($BO159,BR$46:$CG$96,BR$100,FALSE))</f>
        <v/>
      </c>
      <c r="BS159" s="8" t="str">
        <f ca="1">IF($BO159&gt;BS$98,"",VLOOKUP($BO159,BS$46:$CG$96,BS$100,FALSE))</f>
        <v/>
      </c>
      <c r="BT159" s="8" t="str">
        <f ca="1">IF($BO159&gt;BT$98,"",VLOOKUP($BO159,BT$46:$CG$96,BT$100,FALSE))</f>
        <v/>
      </c>
      <c r="BU159" s="8" t="str">
        <f ca="1">IF($BO159&gt;BU$98,"",VLOOKUP($BO159,BU$46:$CG$96,BU$100,FALSE))</f>
        <v/>
      </c>
      <c r="BV159" s="8" t="str">
        <f ca="1">IF($BO159&gt;BV$98,"",VLOOKUP($BO159,BV$46:$CG$96,BV$100,FALSE))</f>
        <v/>
      </c>
      <c r="BW159" s="8" t="str">
        <f ca="1">IF($BO159&gt;BW$98,"",VLOOKUP($BO159,BW$46:$CG$96,BW$100,FALSE))</f>
        <v/>
      </c>
      <c r="BX159" s="8" t="str">
        <f ca="1">IF($BO159&gt;BX$98,"",VLOOKUP($BO159,BX$46:$CG$96,BX$100,FALSE))</f>
        <v/>
      </c>
      <c r="BY159" s="8" t="str">
        <f ca="1">IF($BO159&gt;BY$98,"",VLOOKUP($BO159,BY$46:$CG$96,BY$100,FALSE))</f>
        <v/>
      </c>
      <c r="BZ159" s="8" t="str">
        <f ca="1">IF($BO159&gt;BZ$98,"",VLOOKUP($BO159,BZ$46:$CG$96,BZ$100,FALSE))</f>
        <v/>
      </c>
      <c r="CA159" s="8" t="str">
        <f ca="1">IF($BO159&gt;CA$98,"",VLOOKUP($BO159,CA$46:$CG$96,CA$100,FALSE))</f>
        <v/>
      </c>
      <c r="CB159" s="8" t="str">
        <f ca="1">IF($BO159&gt;CB$98,"",VLOOKUP($BO159,CB$46:$CG$96,CB$100,FALSE))</f>
        <v/>
      </c>
      <c r="CC159" s="8" t="str">
        <f ca="1">IF($BO159&gt;CC$98,"",VLOOKUP($BO159,CC$46:$CG$96,CC$100,FALSE))</f>
        <v/>
      </c>
      <c r="CD159" s="8" t="str">
        <f ca="1">IF($BO159&gt;CD$98,"",VLOOKUP($BO159,CD$46:$CG$96,CD$100,FALSE))</f>
        <v/>
      </c>
      <c r="CE159" s="8" t="str">
        <f ca="1">IF($BO159&gt;CE$98,"",VLOOKUP($BO159,CE$46:$CG$96,CE$100,FALSE))</f>
        <v/>
      </c>
      <c r="CL159" s="8">
        <f t="shared" si="41"/>
        <v>58</v>
      </c>
      <c r="CM159" s="8" t="str">
        <f ca="1">IF($CL159&gt;CM$98,"",VLOOKUP($CL159,CM$46:$DD$96,CM$100,FALSE))</f>
        <v/>
      </c>
      <c r="CN159" s="8" t="str">
        <f ca="1">IF($CL159&gt;CN$98,"",VLOOKUP($CL159,CN$46:$DD$96,CN$100,FALSE))</f>
        <v/>
      </c>
      <c r="CO159" s="8" t="str">
        <f ca="1">IF($CL159&gt;CO$98,"",VLOOKUP($CL159,CO$46:$DD$96,CO$100,FALSE))</f>
        <v/>
      </c>
      <c r="CP159" s="8" t="str">
        <f ca="1">IF($CL159&gt;CP$98,"",VLOOKUP($CL159,CP$46:$DD$96,CP$100,FALSE))</f>
        <v/>
      </c>
      <c r="CQ159" s="8" t="str">
        <f ca="1">IF($CL159&gt;CQ$98,"",VLOOKUP($CL159,CQ$46:$DD$96,CQ$100,FALSE))</f>
        <v/>
      </c>
      <c r="CR159" s="8" t="str">
        <f ca="1">IF($CL159&gt;CR$98,"",VLOOKUP($CL159,CR$46:$DD$96,CR$100,FALSE))</f>
        <v/>
      </c>
      <c r="CS159" s="8" t="str">
        <f ca="1">IF($CL159&gt;CS$98,"",VLOOKUP($CL159,CS$46:$DD$96,CS$100,FALSE))</f>
        <v/>
      </c>
      <c r="CT159" s="8" t="str">
        <f ca="1">IF($CL159&gt;CT$98,"",VLOOKUP($CL159,CT$46:$DD$96,CT$100,FALSE))</f>
        <v/>
      </c>
      <c r="CU159" s="8" t="str">
        <f ca="1">IF($CL159&gt;CU$98,"",VLOOKUP($CL159,CU$46:$DD$96,CU$100,FALSE))</f>
        <v/>
      </c>
      <c r="CV159" s="8" t="str">
        <f ca="1">IF($CL159&gt;CV$98,"",VLOOKUP($CL159,CV$46:$DD$96,CV$100,FALSE))</f>
        <v/>
      </c>
      <c r="CW159" s="8" t="str">
        <f ca="1">IF($CL159&gt;CW$98,"",VLOOKUP($CL159,CW$46:$DD$96,CW$100,FALSE))</f>
        <v/>
      </c>
      <c r="CX159" s="8" t="str">
        <f ca="1">IF($CL159&gt;CX$98,"",VLOOKUP($CL159,CX$46:$DD$96,CX$100,FALSE))</f>
        <v/>
      </c>
      <c r="CY159" s="8" t="str">
        <f ca="1">IF($CL159&gt;CY$98,"",VLOOKUP($CL159,CY$46:$DD$96,CY$100,FALSE))</f>
        <v/>
      </c>
      <c r="CZ159" s="8" t="str">
        <f ca="1">IF($CL159&gt;CZ$98,"",VLOOKUP($CL159,CZ$46:$DD$96,CZ$100,FALSE))</f>
        <v/>
      </c>
      <c r="DA159" s="8" t="str">
        <f ca="1">IF($CL159&gt;DA$98,"",VLOOKUP($CL159,DA$46:$DD$96,DA$100,FALSE))</f>
        <v/>
      </c>
      <c r="DB159" s="8" t="str">
        <f ca="1">IF($CL159&gt;DB$98,"",VLOOKUP($CL159,DB$46:$DD$96,DB$100,FALSE))</f>
        <v/>
      </c>
    </row>
    <row r="160" spans="67:127" ht="15" hidden="1" customHeight="1">
      <c r="BO160" s="8">
        <f t="shared" si="40"/>
        <v>59</v>
      </c>
      <c r="BP160" s="8" t="str">
        <f ca="1">IF($BO160&gt;BP$98,"",VLOOKUP($BO160,BP$46:$CG$96,BP$100,FALSE))</f>
        <v/>
      </c>
      <c r="BQ160" s="8" t="str">
        <f ca="1">IF($BO160&gt;BQ$98,"",VLOOKUP($BO160,BQ$46:$CG$96,BQ$100,FALSE))</f>
        <v/>
      </c>
      <c r="BR160" s="8" t="str">
        <f ca="1">IF($BO160&gt;BR$98,"",VLOOKUP($BO160,BR$46:$CG$96,BR$100,FALSE))</f>
        <v/>
      </c>
      <c r="BS160" s="8" t="str">
        <f ca="1">IF($BO160&gt;BS$98,"",VLOOKUP($BO160,BS$46:$CG$96,BS$100,FALSE))</f>
        <v/>
      </c>
      <c r="BT160" s="8" t="str">
        <f ca="1">IF($BO160&gt;BT$98,"",VLOOKUP($BO160,BT$46:$CG$96,BT$100,FALSE))</f>
        <v/>
      </c>
      <c r="BU160" s="8" t="str">
        <f ca="1">IF($BO160&gt;BU$98,"",VLOOKUP($BO160,BU$46:$CG$96,BU$100,FALSE))</f>
        <v/>
      </c>
      <c r="BV160" s="8" t="str">
        <f ca="1">IF($BO160&gt;BV$98,"",VLOOKUP($BO160,BV$46:$CG$96,BV$100,FALSE))</f>
        <v/>
      </c>
      <c r="BW160" s="8" t="str">
        <f ca="1">IF($BO160&gt;BW$98,"",VLOOKUP($BO160,BW$46:$CG$96,BW$100,FALSE))</f>
        <v/>
      </c>
      <c r="BX160" s="8" t="str">
        <f ca="1">IF($BO160&gt;BX$98,"",VLOOKUP($BO160,BX$46:$CG$96,BX$100,FALSE))</f>
        <v/>
      </c>
      <c r="BY160" s="8" t="str">
        <f ca="1">IF($BO160&gt;BY$98,"",VLOOKUP($BO160,BY$46:$CG$96,BY$100,FALSE))</f>
        <v/>
      </c>
      <c r="BZ160" s="8" t="str">
        <f ca="1">IF($BO160&gt;BZ$98,"",VLOOKUP($BO160,BZ$46:$CG$96,BZ$100,FALSE))</f>
        <v/>
      </c>
      <c r="CA160" s="8" t="str">
        <f ca="1">IF($BO160&gt;CA$98,"",VLOOKUP($BO160,CA$46:$CG$96,CA$100,FALSE))</f>
        <v/>
      </c>
      <c r="CB160" s="8" t="str">
        <f ca="1">IF($BO160&gt;CB$98,"",VLOOKUP($BO160,CB$46:$CG$96,CB$100,FALSE))</f>
        <v/>
      </c>
      <c r="CC160" s="8" t="str">
        <f ca="1">IF($BO160&gt;CC$98,"",VLOOKUP($BO160,CC$46:$CG$96,CC$100,FALSE))</f>
        <v/>
      </c>
      <c r="CD160" s="8" t="str">
        <f ca="1">IF($BO160&gt;CD$98,"",VLOOKUP($BO160,CD$46:$CG$96,CD$100,FALSE))</f>
        <v/>
      </c>
      <c r="CE160" s="8" t="str">
        <f ca="1">IF($BO160&gt;CE$98,"",VLOOKUP($BO160,CE$46:$CG$96,CE$100,FALSE))</f>
        <v/>
      </c>
      <c r="CL160" s="8">
        <f t="shared" si="41"/>
        <v>59</v>
      </c>
      <c r="CM160" s="8" t="str">
        <f ca="1">IF($CL160&gt;CM$98,"",VLOOKUP($CL160,CM$46:$DD$96,CM$100,FALSE))</f>
        <v/>
      </c>
      <c r="CN160" s="8" t="str">
        <f ca="1">IF($CL160&gt;CN$98,"",VLOOKUP($CL160,CN$46:$DD$96,CN$100,FALSE))</f>
        <v/>
      </c>
      <c r="CO160" s="8" t="str">
        <f ca="1">IF($CL160&gt;CO$98,"",VLOOKUP($CL160,CO$46:$DD$96,CO$100,FALSE))</f>
        <v/>
      </c>
      <c r="CP160" s="8" t="str">
        <f ca="1">IF($CL160&gt;CP$98,"",VLOOKUP($CL160,CP$46:$DD$96,CP$100,FALSE))</f>
        <v/>
      </c>
      <c r="CQ160" s="8" t="str">
        <f ca="1">IF($CL160&gt;CQ$98,"",VLOOKUP($CL160,CQ$46:$DD$96,CQ$100,FALSE))</f>
        <v/>
      </c>
      <c r="CR160" s="8" t="str">
        <f ca="1">IF($CL160&gt;CR$98,"",VLOOKUP($CL160,CR$46:$DD$96,CR$100,FALSE))</f>
        <v/>
      </c>
      <c r="CS160" s="8" t="str">
        <f ca="1">IF($CL160&gt;CS$98,"",VLOOKUP($CL160,CS$46:$DD$96,CS$100,FALSE))</f>
        <v/>
      </c>
      <c r="CT160" s="8" t="str">
        <f ca="1">IF($CL160&gt;CT$98,"",VLOOKUP($CL160,CT$46:$DD$96,CT$100,FALSE))</f>
        <v/>
      </c>
      <c r="CU160" s="8" t="str">
        <f ca="1">IF($CL160&gt;CU$98,"",VLOOKUP($CL160,CU$46:$DD$96,CU$100,FALSE))</f>
        <v/>
      </c>
      <c r="CV160" s="8" t="str">
        <f ca="1">IF($CL160&gt;CV$98,"",VLOOKUP($CL160,CV$46:$DD$96,CV$100,FALSE))</f>
        <v/>
      </c>
      <c r="CW160" s="8" t="str">
        <f ca="1">IF($CL160&gt;CW$98,"",VLOOKUP($CL160,CW$46:$DD$96,CW$100,FALSE))</f>
        <v/>
      </c>
      <c r="CX160" s="8" t="str">
        <f ca="1">IF($CL160&gt;CX$98,"",VLOOKUP($CL160,CX$46:$DD$96,CX$100,FALSE))</f>
        <v/>
      </c>
      <c r="CY160" s="8" t="str">
        <f ca="1">IF($CL160&gt;CY$98,"",VLOOKUP($CL160,CY$46:$DD$96,CY$100,FALSE))</f>
        <v/>
      </c>
      <c r="CZ160" s="8" t="str">
        <f ca="1">IF($CL160&gt;CZ$98,"",VLOOKUP($CL160,CZ$46:$DD$96,CZ$100,FALSE))</f>
        <v/>
      </c>
      <c r="DA160" s="8" t="str">
        <f ca="1">IF($CL160&gt;DA$98,"",VLOOKUP($CL160,DA$46:$DD$96,DA$100,FALSE))</f>
        <v/>
      </c>
      <c r="DB160" s="8" t="str">
        <f ca="1">IF($CL160&gt;DB$98,"",VLOOKUP($CL160,DB$46:$DD$96,DB$100,FALSE))</f>
        <v/>
      </c>
    </row>
    <row r="161" spans="67:106" ht="15" hidden="1" customHeight="1">
      <c r="BO161" s="8">
        <f t="shared" si="40"/>
        <v>60</v>
      </c>
      <c r="BP161" s="8" t="str">
        <f ca="1">IF($BO161&gt;BP$98,"",VLOOKUP($BO161,BP$46:$CG$96,BP$100,FALSE))</f>
        <v/>
      </c>
      <c r="BQ161" s="8" t="str">
        <f ca="1">IF($BO161&gt;BQ$98,"",VLOOKUP($BO161,BQ$46:$CG$96,BQ$100,FALSE))</f>
        <v/>
      </c>
      <c r="BR161" s="8" t="str">
        <f ca="1">IF($BO161&gt;BR$98,"",VLOOKUP($BO161,BR$46:$CG$96,BR$100,FALSE))</f>
        <v/>
      </c>
      <c r="BS161" s="8" t="str">
        <f ca="1">IF($BO161&gt;BS$98,"",VLOOKUP($BO161,BS$46:$CG$96,BS$100,FALSE))</f>
        <v/>
      </c>
      <c r="BT161" s="8" t="str">
        <f ca="1">IF($BO161&gt;BT$98,"",VLOOKUP($BO161,BT$46:$CG$96,BT$100,FALSE))</f>
        <v/>
      </c>
      <c r="BU161" s="8" t="str">
        <f ca="1">IF($BO161&gt;BU$98,"",VLOOKUP($BO161,BU$46:$CG$96,BU$100,FALSE))</f>
        <v/>
      </c>
      <c r="BV161" s="8" t="str">
        <f ca="1">IF($BO161&gt;BV$98,"",VLOOKUP($BO161,BV$46:$CG$96,BV$100,FALSE))</f>
        <v/>
      </c>
      <c r="BW161" s="8" t="str">
        <f ca="1">IF($BO161&gt;BW$98,"",VLOOKUP($BO161,BW$46:$CG$96,BW$100,FALSE))</f>
        <v/>
      </c>
      <c r="BX161" s="8" t="str">
        <f ca="1">IF($BO161&gt;BX$98,"",VLOOKUP($BO161,BX$46:$CG$96,BX$100,FALSE))</f>
        <v/>
      </c>
      <c r="BY161" s="8" t="str">
        <f ca="1">IF($BO161&gt;BY$98,"",VLOOKUP($BO161,BY$46:$CG$96,BY$100,FALSE))</f>
        <v/>
      </c>
      <c r="BZ161" s="8" t="str">
        <f ca="1">IF($BO161&gt;BZ$98,"",VLOOKUP($BO161,BZ$46:$CG$96,BZ$100,FALSE))</f>
        <v/>
      </c>
      <c r="CA161" s="8" t="str">
        <f ca="1">IF($BO161&gt;CA$98,"",VLOOKUP($BO161,CA$46:$CG$96,CA$100,FALSE))</f>
        <v/>
      </c>
      <c r="CB161" s="8" t="str">
        <f ca="1">IF($BO161&gt;CB$98,"",VLOOKUP($BO161,CB$46:$CG$96,CB$100,FALSE))</f>
        <v/>
      </c>
      <c r="CC161" s="8" t="str">
        <f ca="1">IF($BO161&gt;CC$98,"",VLOOKUP($BO161,CC$46:$CG$96,CC$100,FALSE))</f>
        <v/>
      </c>
      <c r="CD161" s="8" t="str">
        <f ca="1">IF($BO161&gt;CD$98,"",VLOOKUP($BO161,CD$46:$CG$96,CD$100,FALSE))</f>
        <v/>
      </c>
      <c r="CE161" s="8" t="str">
        <f ca="1">IF($BO161&gt;CE$98,"",VLOOKUP($BO161,CE$46:$CG$96,CE$100,FALSE))</f>
        <v/>
      </c>
      <c r="CL161" s="8">
        <f t="shared" si="41"/>
        <v>60</v>
      </c>
      <c r="CM161" s="8" t="str">
        <f ca="1">IF($CL161&gt;CM$98,"",VLOOKUP($CL161,CM$46:$DD$96,CM$100,FALSE))</f>
        <v/>
      </c>
      <c r="CN161" s="8" t="str">
        <f ca="1">IF($CL161&gt;CN$98,"",VLOOKUP($CL161,CN$46:$DD$96,CN$100,FALSE))</f>
        <v/>
      </c>
      <c r="CO161" s="8" t="str">
        <f ca="1">IF($CL161&gt;CO$98,"",VLOOKUP($CL161,CO$46:$DD$96,CO$100,FALSE))</f>
        <v/>
      </c>
      <c r="CP161" s="8" t="str">
        <f ca="1">IF($CL161&gt;CP$98,"",VLOOKUP($CL161,CP$46:$DD$96,CP$100,FALSE))</f>
        <v/>
      </c>
      <c r="CQ161" s="8" t="str">
        <f ca="1">IF($CL161&gt;CQ$98,"",VLOOKUP($CL161,CQ$46:$DD$96,CQ$100,FALSE))</f>
        <v/>
      </c>
      <c r="CR161" s="8" t="str">
        <f ca="1">IF($CL161&gt;CR$98,"",VLOOKUP($CL161,CR$46:$DD$96,CR$100,FALSE))</f>
        <v/>
      </c>
      <c r="CS161" s="8" t="str">
        <f ca="1">IF($CL161&gt;CS$98,"",VLOOKUP($CL161,CS$46:$DD$96,CS$100,FALSE))</f>
        <v/>
      </c>
      <c r="CT161" s="8" t="str">
        <f ca="1">IF($CL161&gt;CT$98,"",VLOOKUP($CL161,CT$46:$DD$96,CT$100,FALSE))</f>
        <v/>
      </c>
      <c r="CU161" s="8" t="str">
        <f ca="1">IF($CL161&gt;CU$98,"",VLOOKUP($CL161,CU$46:$DD$96,CU$100,FALSE))</f>
        <v/>
      </c>
      <c r="CV161" s="8" t="str">
        <f ca="1">IF($CL161&gt;CV$98,"",VLOOKUP($CL161,CV$46:$DD$96,CV$100,FALSE))</f>
        <v/>
      </c>
      <c r="CW161" s="8" t="str">
        <f ca="1">IF($CL161&gt;CW$98,"",VLOOKUP($CL161,CW$46:$DD$96,CW$100,FALSE))</f>
        <v/>
      </c>
      <c r="CX161" s="8" t="str">
        <f ca="1">IF($CL161&gt;CX$98,"",VLOOKUP($CL161,CX$46:$DD$96,CX$100,FALSE))</f>
        <v/>
      </c>
      <c r="CY161" s="8" t="str">
        <f ca="1">IF($CL161&gt;CY$98,"",VLOOKUP($CL161,CY$46:$DD$96,CY$100,FALSE))</f>
        <v/>
      </c>
      <c r="CZ161" s="8" t="str">
        <f ca="1">IF($CL161&gt;CZ$98,"",VLOOKUP($CL161,CZ$46:$DD$96,CZ$100,FALSE))</f>
        <v/>
      </c>
      <c r="DA161" s="8" t="str">
        <f ca="1">IF($CL161&gt;DA$98,"",VLOOKUP($CL161,DA$46:$DD$96,DA$100,FALSE))</f>
        <v/>
      </c>
      <c r="DB161" s="8" t="str">
        <f ca="1">IF($CL161&gt;DB$98,"",VLOOKUP($CL161,DB$46:$DD$96,DB$100,FALSE))</f>
        <v/>
      </c>
    </row>
    <row r="162" spans="67:106" ht="15" hidden="1" customHeight="1">
      <c r="BO162" s="8">
        <f t="shared" si="40"/>
        <v>61</v>
      </c>
      <c r="BP162" s="8" t="str">
        <f ca="1">IF($BO162&gt;BP$98,"",VLOOKUP($BO162,BP$46:$CG$96,BP$100,FALSE))</f>
        <v/>
      </c>
      <c r="BQ162" s="8" t="str">
        <f ca="1">IF($BO162&gt;BQ$98,"",VLOOKUP($BO162,BQ$46:$CG$96,BQ$100,FALSE))</f>
        <v/>
      </c>
      <c r="BR162" s="8" t="str">
        <f ca="1">IF($BO162&gt;BR$98,"",VLOOKUP($BO162,BR$46:$CG$96,BR$100,FALSE))</f>
        <v/>
      </c>
      <c r="BS162" s="8" t="str">
        <f ca="1">IF($BO162&gt;BS$98,"",VLOOKUP($BO162,BS$46:$CG$96,BS$100,FALSE))</f>
        <v/>
      </c>
      <c r="BT162" s="8" t="str">
        <f ca="1">IF($BO162&gt;BT$98,"",VLOOKUP($BO162,BT$46:$CG$96,BT$100,FALSE))</f>
        <v/>
      </c>
      <c r="BU162" s="8" t="str">
        <f ca="1">IF($BO162&gt;BU$98,"",VLOOKUP($BO162,BU$46:$CG$96,BU$100,FALSE))</f>
        <v/>
      </c>
      <c r="BV162" s="8" t="str">
        <f ca="1">IF($BO162&gt;BV$98,"",VLOOKUP($BO162,BV$46:$CG$96,BV$100,FALSE))</f>
        <v/>
      </c>
      <c r="BW162" s="8" t="str">
        <f ca="1">IF($BO162&gt;BW$98,"",VLOOKUP($BO162,BW$46:$CG$96,BW$100,FALSE))</f>
        <v/>
      </c>
      <c r="BX162" s="8" t="str">
        <f ca="1">IF($BO162&gt;BX$98,"",VLOOKUP($BO162,BX$46:$CG$96,BX$100,FALSE))</f>
        <v/>
      </c>
      <c r="BY162" s="8" t="str">
        <f ca="1">IF($BO162&gt;BY$98,"",VLOOKUP($BO162,BY$46:$CG$96,BY$100,FALSE))</f>
        <v/>
      </c>
      <c r="BZ162" s="8" t="str">
        <f ca="1">IF($BO162&gt;BZ$98,"",VLOOKUP($BO162,BZ$46:$CG$96,BZ$100,FALSE))</f>
        <v/>
      </c>
      <c r="CA162" s="8" t="str">
        <f ca="1">IF($BO162&gt;CA$98,"",VLOOKUP($BO162,CA$46:$CG$96,CA$100,FALSE))</f>
        <v/>
      </c>
      <c r="CB162" s="8" t="str">
        <f ca="1">IF($BO162&gt;CB$98,"",VLOOKUP($BO162,CB$46:$CG$96,CB$100,FALSE))</f>
        <v/>
      </c>
      <c r="CC162" s="8" t="str">
        <f ca="1">IF($BO162&gt;CC$98,"",VLOOKUP($BO162,CC$46:$CG$96,CC$100,FALSE))</f>
        <v/>
      </c>
      <c r="CD162" s="8" t="str">
        <f ca="1">IF($BO162&gt;CD$98,"",VLOOKUP($BO162,CD$46:$CG$96,CD$100,FALSE))</f>
        <v/>
      </c>
      <c r="CE162" s="8" t="str">
        <f ca="1">IF($BO162&gt;CE$98,"",VLOOKUP($BO162,CE$46:$CG$96,CE$100,FALSE))</f>
        <v/>
      </c>
      <c r="CL162" s="8">
        <f t="shared" si="41"/>
        <v>61</v>
      </c>
      <c r="CM162" s="8" t="str">
        <f ca="1">IF($CL162&gt;CM$98,"",VLOOKUP($CL162,CM$46:$DD$96,CM$100,FALSE))</f>
        <v/>
      </c>
      <c r="CN162" s="8" t="str">
        <f ca="1">IF($CL162&gt;CN$98,"",VLOOKUP($CL162,CN$46:$DD$96,CN$100,FALSE))</f>
        <v/>
      </c>
      <c r="CO162" s="8" t="str">
        <f ca="1">IF($CL162&gt;CO$98,"",VLOOKUP($CL162,CO$46:$DD$96,CO$100,FALSE))</f>
        <v/>
      </c>
      <c r="CP162" s="8" t="str">
        <f ca="1">IF($CL162&gt;CP$98,"",VLOOKUP($CL162,CP$46:$DD$96,CP$100,FALSE))</f>
        <v/>
      </c>
      <c r="CQ162" s="8" t="str">
        <f ca="1">IF($CL162&gt;CQ$98,"",VLOOKUP($CL162,CQ$46:$DD$96,CQ$100,FALSE))</f>
        <v/>
      </c>
      <c r="CR162" s="8" t="str">
        <f ca="1">IF($CL162&gt;CR$98,"",VLOOKUP($CL162,CR$46:$DD$96,CR$100,FALSE))</f>
        <v/>
      </c>
      <c r="CS162" s="8" t="str">
        <f ca="1">IF($CL162&gt;CS$98,"",VLOOKUP($CL162,CS$46:$DD$96,CS$100,FALSE))</f>
        <v/>
      </c>
      <c r="CT162" s="8" t="str">
        <f ca="1">IF($CL162&gt;CT$98,"",VLOOKUP($CL162,CT$46:$DD$96,CT$100,FALSE))</f>
        <v/>
      </c>
      <c r="CU162" s="8" t="str">
        <f ca="1">IF($CL162&gt;CU$98,"",VLOOKUP($CL162,CU$46:$DD$96,CU$100,FALSE))</f>
        <v/>
      </c>
      <c r="CV162" s="8" t="str">
        <f ca="1">IF($CL162&gt;CV$98,"",VLOOKUP($CL162,CV$46:$DD$96,CV$100,FALSE))</f>
        <v/>
      </c>
      <c r="CW162" s="8" t="str">
        <f ca="1">IF($CL162&gt;CW$98,"",VLOOKUP($CL162,CW$46:$DD$96,CW$100,FALSE))</f>
        <v/>
      </c>
      <c r="CX162" s="8" t="str">
        <f ca="1">IF($CL162&gt;CX$98,"",VLOOKUP($CL162,CX$46:$DD$96,CX$100,FALSE))</f>
        <v/>
      </c>
      <c r="CY162" s="8" t="str">
        <f ca="1">IF($CL162&gt;CY$98,"",VLOOKUP($CL162,CY$46:$DD$96,CY$100,FALSE))</f>
        <v/>
      </c>
      <c r="CZ162" s="8" t="str">
        <f ca="1">IF($CL162&gt;CZ$98,"",VLOOKUP($CL162,CZ$46:$DD$96,CZ$100,FALSE))</f>
        <v/>
      </c>
      <c r="DA162" s="8" t="str">
        <f ca="1">IF($CL162&gt;DA$98,"",VLOOKUP($CL162,DA$46:$DD$96,DA$100,FALSE))</f>
        <v/>
      </c>
      <c r="DB162" s="8" t="str">
        <f ca="1">IF($CL162&gt;DB$98,"",VLOOKUP($CL162,DB$46:$DD$96,DB$100,FALSE))</f>
        <v/>
      </c>
    </row>
    <row r="163" spans="67:106" ht="15" hidden="1" customHeight="1">
      <c r="BO163" s="8">
        <f t="shared" si="40"/>
        <v>62</v>
      </c>
      <c r="BP163" s="8" t="str">
        <f ca="1">IF($BO163&gt;BP$98,"",VLOOKUP($BO163,BP$46:$CG$96,BP$100,FALSE))</f>
        <v/>
      </c>
      <c r="BQ163" s="8" t="str">
        <f ca="1">IF($BO163&gt;BQ$98,"",VLOOKUP($BO163,BQ$46:$CG$96,BQ$100,FALSE))</f>
        <v/>
      </c>
      <c r="BR163" s="8" t="str">
        <f ca="1">IF($BO163&gt;BR$98,"",VLOOKUP($BO163,BR$46:$CG$96,BR$100,FALSE))</f>
        <v/>
      </c>
      <c r="BS163" s="8" t="str">
        <f ca="1">IF($BO163&gt;BS$98,"",VLOOKUP($BO163,BS$46:$CG$96,BS$100,FALSE))</f>
        <v/>
      </c>
      <c r="BT163" s="8" t="str">
        <f ca="1">IF($BO163&gt;BT$98,"",VLOOKUP($BO163,BT$46:$CG$96,BT$100,FALSE))</f>
        <v/>
      </c>
      <c r="BU163" s="8" t="str">
        <f ca="1">IF($BO163&gt;BU$98,"",VLOOKUP($BO163,BU$46:$CG$96,BU$100,FALSE))</f>
        <v/>
      </c>
      <c r="BV163" s="8" t="str">
        <f ca="1">IF($BO163&gt;BV$98,"",VLOOKUP($BO163,BV$46:$CG$96,BV$100,FALSE))</f>
        <v/>
      </c>
      <c r="BW163" s="8" t="str">
        <f ca="1">IF($BO163&gt;BW$98,"",VLOOKUP($BO163,BW$46:$CG$96,BW$100,FALSE))</f>
        <v/>
      </c>
      <c r="BX163" s="8" t="str">
        <f ca="1">IF($BO163&gt;BX$98,"",VLOOKUP($BO163,BX$46:$CG$96,BX$100,FALSE))</f>
        <v/>
      </c>
      <c r="BY163" s="8" t="str">
        <f ca="1">IF($BO163&gt;BY$98,"",VLOOKUP($BO163,BY$46:$CG$96,BY$100,FALSE))</f>
        <v/>
      </c>
      <c r="BZ163" s="8" t="str">
        <f ca="1">IF($BO163&gt;BZ$98,"",VLOOKUP($BO163,BZ$46:$CG$96,BZ$100,FALSE))</f>
        <v/>
      </c>
      <c r="CA163" s="8" t="str">
        <f ca="1">IF($BO163&gt;CA$98,"",VLOOKUP($BO163,CA$46:$CG$96,CA$100,FALSE))</f>
        <v/>
      </c>
      <c r="CB163" s="8" t="str">
        <f ca="1">IF($BO163&gt;CB$98,"",VLOOKUP($BO163,CB$46:$CG$96,CB$100,FALSE))</f>
        <v/>
      </c>
      <c r="CC163" s="8" t="str">
        <f ca="1">IF($BO163&gt;CC$98,"",VLOOKUP($BO163,CC$46:$CG$96,CC$100,FALSE))</f>
        <v/>
      </c>
      <c r="CD163" s="8" t="str">
        <f ca="1">IF($BO163&gt;CD$98,"",VLOOKUP($BO163,CD$46:$CG$96,CD$100,FALSE))</f>
        <v/>
      </c>
      <c r="CE163" s="8" t="str">
        <f ca="1">IF($BO163&gt;CE$98,"",VLOOKUP($BO163,CE$46:$CG$96,CE$100,FALSE))</f>
        <v/>
      </c>
      <c r="CL163" s="8">
        <f t="shared" si="41"/>
        <v>62</v>
      </c>
      <c r="CM163" s="8" t="str">
        <f ca="1">IF($CL163&gt;CM$98,"",VLOOKUP($CL163,CM$46:$DD$96,CM$100,FALSE))</f>
        <v/>
      </c>
      <c r="CN163" s="8" t="str">
        <f ca="1">IF($CL163&gt;CN$98,"",VLOOKUP($CL163,CN$46:$DD$96,CN$100,FALSE))</f>
        <v/>
      </c>
      <c r="CO163" s="8" t="str">
        <f ca="1">IF($CL163&gt;CO$98,"",VLOOKUP($CL163,CO$46:$DD$96,CO$100,FALSE))</f>
        <v/>
      </c>
      <c r="CP163" s="8" t="str">
        <f ca="1">IF($CL163&gt;CP$98,"",VLOOKUP($CL163,CP$46:$DD$96,CP$100,FALSE))</f>
        <v/>
      </c>
      <c r="CQ163" s="8" t="str">
        <f ca="1">IF($CL163&gt;CQ$98,"",VLOOKUP($CL163,CQ$46:$DD$96,CQ$100,FALSE))</f>
        <v/>
      </c>
      <c r="CR163" s="8" t="str">
        <f ca="1">IF($CL163&gt;CR$98,"",VLOOKUP($CL163,CR$46:$DD$96,CR$100,FALSE))</f>
        <v/>
      </c>
      <c r="CS163" s="8" t="str">
        <f ca="1">IF($CL163&gt;CS$98,"",VLOOKUP($CL163,CS$46:$DD$96,CS$100,FALSE))</f>
        <v/>
      </c>
      <c r="CT163" s="8" t="str">
        <f ca="1">IF($CL163&gt;CT$98,"",VLOOKUP($CL163,CT$46:$DD$96,CT$100,FALSE))</f>
        <v/>
      </c>
      <c r="CU163" s="8" t="str">
        <f ca="1">IF($CL163&gt;CU$98,"",VLOOKUP($CL163,CU$46:$DD$96,CU$100,FALSE))</f>
        <v/>
      </c>
      <c r="CV163" s="8" t="str">
        <f ca="1">IF($CL163&gt;CV$98,"",VLOOKUP($CL163,CV$46:$DD$96,CV$100,FALSE))</f>
        <v/>
      </c>
      <c r="CW163" s="8" t="str">
        <f ca="1">IF($CL163&gt;CW$98,"",VLOOKUP($CL163,CW$46:$DD$96,CW$100,FALSE))</f>
        <v/>
      </c>
      <c r="CX163" s="8" t="str">
        <f ca="1">IF($CL163&gt;CX$98,"",VLOOKUP($CL163,CX$46:$DD$96,CX$100,FALSE))</f>
        <v/>
      </c>
      <c r="CY163" s="8" t="str">
        <f ca="1">IF($CL163&gt;CY$98,"",VLOOKUP($CL163,CY$46:$DD$96,CY$100,FALSE))</f>
        <v/>
      </c>
      <c r="CZ163" s="8" t="str">
        <f ca="1">IF($CL163&gt;CZ$98,"",VLOOKUP($CL163,CZ$46:$DD$96,CZ$100,FALSE))</f>
        <v/>
      </c>
      <c r="DA163" s="8" t="str">
        <f ca="1">IF($CL163&gt;DA$98,"",VLOOKUP($CL163,DA$46:$DD$96,DA$100,FALSE))</f>
        <v/>
      </c>
      <c r="DB163" s="8" t="str">
        <f ca="1">IF($CL163&gt;DB$98,"",VLOOKUP($CL163,DB$46:$DD$96,DB$100,FALSE))</f>
        <v/>
      </c>
    </row>
  </sheetData>
  <mergeCells count="7">
    <mergeCell ref="K1:O1"/>
    <mergeCell ref="K2:O5"/>
    <mergeCell ref="B2:I2"/>
    <mergeCell ref="B3:I3"/>
    <mergeCell ref="B4:I4"/>
    <mergeCell ref="B5:I5"/>
    <mergeCell ref="B1:C1"/>
  </mergeCells>
  <dataValidations count="7">
    <dataValidation type="list" allowBlank="1" sqref="C8:C23" xr:uid="{00000000-0002-0000-0100-000000000000}">
      <formula1>$BB$43:$BB$69</formula1>
    </dataValidation>
    <dataValidation type="list" allowBlank="1" sqref="K27:K29" xr:uid="{00000000-0002-0000-0100-000001000000}">
      <formula1>$DY$40:$DY$46</formula1>
    </dataValidation>
    <dataValidation type="whole" operator="greaterThanOrEqual" allowBlank="1" showInputMessage="1" showErrorMessage="1" sqref="D27:E31" xr:uid="{00000000-0002-0000-0100-000002000000}">
      <formula1>0</formula1>
    </dataValidation>
    <dataValidation type="list" allowBlank="1" showInputMessage="1" showErrorMessage="1" sqref="Q1:S1 B1" xr:uid="{00000000-0002-0000-0100-000003000000}">
      <formula1>$BE$41:$BE$66</formula1>
    </dataValidation>
    <dataValidation type="list" allowBlank="1" sqref="L27:L29 D8:D23" xr:uid="{00000000-0002-0000-0100-000004000000}">
      <formula1>$AE$39:$AE$40</formula1>
    </dataValidation>
    <dataValidation type="list" allowBlank="1" sqref="L8:L23 N8:N23" xr:uid="{00000000-0002-0000-0100-000005000000}">
      <formula1>OFFSET($BO$101,0,$A8,60,1)</formula1>
    </dataValidation>
    <dataValidation type="list" allowBlank="1" sqref="M8:M23" xr:uid="{00000000-0002-0000-0100-000006000000}">
      <formula1>OFFSET($CL$101,0,$A8,60,1)</formula1>
    </dataValidation>
  </dataValidations>
  <pageMargins left="0.7" right="0.7" top="0.75" bottom="0.75" header="0" footer="0"/>
  <pageSetup scale="42" orientation="landscape" r:id="rId1"/>
  <ignoredErrors>
    <ignoredError sqref="F31"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11"/>
  <sheetViews>
    <sheetView workbookViewId="0">
      <selection activeCell="B12" sqref="B12"/>
    </sheetView>
  </sheetViews>
  <sheetFormatPr defaultRowHeight="13.2"/>
  <cols>
    <col min="2" max="2" width="20.33203125" bestFit="1" customWidth="1"/>
  </cols>
  <sheetData>
    <row r="1" spans="1:2">
      <c r="A1">
        <v>1</v>
      </c>
      <c r="B1" t="s">
        <v>508</v>
      </c>
    </row>
    <row r="2" spans="1:2">
      <c r="A2">
        <v>2</v>
      </c>
      <c r="B2" t="s">
        <v>509</v>
      </c>
    </row>
    <row r="3" spans="1:2">
      <c r="A3">
        <v>3</v>
      </c>
      <c r="B3" t="s">
        <v>535</v>
      </c>
    </row>
    <row r="4" spans="1:2">
      <c r="A4">
        <v>4</v>
      </c>
      <c r="B4" t="s">
        <v>536</v>
      </c>
    </row>
    <row r="5" spans="1:2">
      <c r="A5">
        <v>5</v>
      </c>
      <c r="B5" s="37" t="s">
        <v>538</v>
      </c>
    </row>
    <row r="6" spans="1:2">
      <c r="A6">
        <v>6</v>
      </c>
      <c r="B6" s="37" t="s">
        <v>546</v>
      </c>
    </row>
    <row r="7" spans="1:2">
      <c r="A7">
        <v>7</v>
      </c>
      <c r="B7" s="37" t="s">
        <v>551</v>
      </c>
    </row>
    <row r="8" spans="1:2">
      <c r="A8">
        <v>8</v>
      </c>
      <c r="B8" s="37" t="s">
        <v>552</v>
      </c>
    </row>
    <row r="9" spans="1:2">
      <c r="A9">
        <v>9</v>
      </c>
      <c r="B9" s="37" t="s">
        <v>553</v>
      </c>
    </row>
    <row r="10" spans="1:2">
      <c r="A10">
        <v>10</v>
      </c>
      <c r="B10" s="37" t="s">
        <v>556</v>
      </c>
    </row>
    <row r="11" spans="1:2">
      <c r="A11">
        <v>11</v>
      </c>
      <c r="B11" s="55" t="s">
        <v>557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Readme</vt:lpstr>
      <vt:lpstr>Team</vt:lpstr>
      <vt:lpstr>Versions</vt:lpstr>
      <vt:lpstr>Team!Print_Area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Davies, Mike</dc:creator>
  <cp:lastModifiedBy>Mike Davies</cp:lastModifiedBy>
  <cp:lastPrinted>2019-11-13T18:44:03Z</cp:lastPrinted>
  <dcterms:created xsi:type="dcterms:W3CDTF">2019-11-12T20:51:56Z</dcterms:created>
  <dcterms:modified xsi:type="dcterms:W3CDTF">2020-03-10T21:08:31Z</dcterms:modified>
</cp:coreProperties>
</file>