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ke.davies\Downloads\"/>
    </mc:Choice>
  </mc:AlternateContent>
  <bookViews>
    <workbookView xWindow="0" yWindow="0" windowWidth="20490" windowHeight="7230" activeTab="3"/>
  </bookViews>
  <sheets>
    <sheet name="Instructions" sheetId="43" r:id="rId1"/>
    <sheet name="Setup" sheetId="5" r:id="rId2"/>
    <sheet name="Results" sheetId="40" r:id="rId3"/>
    <sheet name="Table" sheetId="42" r:id="rId4"/>
    <sheet name="Working - Results" sheetId="41" r:id="rId5"/>
    <sheet name="Working - Table" sheetId="39" r:id="rId6"/>
    <sheet name="Working - Round Robin" sheetId="45" state="hidden" r:id="rId7"/>
  </sheets>
  <externalReferences>
    <externalReference r:id="rId8"/>
  </externalReferences>
  <definedNames>
    <definedName name="_xlnm._FilterDatabase" localSheetId="3" hidden="1">Table!$C$4:$O$18</definedName>
    <definedName name="_xlnm._FilterDatabase" localSheetId="4" hidden="1">'Working - Results'!$A$1:$R$267</definedName>
    <definedName name="_xlnm._FilterDatabase" localSheetId="5" hidden="1">'Working - Table'!$C$1:$N$15</definedName>
    <definedName name="drawpoints">Setup!$B$2</definedName>
    <definedName name="home">Setup!$B$115:$B$396</definedName>
    <definedName name="homescore">Setup!$D$115:$D$396</definedName>
    <definedName name="losspoints">Setup!$B$3</definedName>
    <definedName name="NAFraces">[1]Lookup!$A$1:$A$26</definedName>
    <definedName name="teams">'Working - Round Robin'!$C$1</definedName>
    <definedName name="visitor">Setup!$C$115:$C$396</definedName>
    <definedName name="visitorscore">Setup!$E$115:$E$396</definedName>
    <definedName name="winpoints">Setup!$B$1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8" i="42" l="1"/>
  <c r="B19" i="42"/>
  <c r="B20" i="42"/>
  <c r="A3" i="43" l="1"/>
  <c r="A4" i="43" s="1"/>
  <c r="A5" i="43" s="1"/>
  <c r="C21" i="39"/>
  <c r="C16" i="39"/>
  <c r="C17" i="39"/>
  <c r="C18" i="39"/>
  <c r="C19" i="39"/>
  <c r="C20" i="39"/>
  <c r="M68" i="40"/>
  <c r="M69" i="40"/>
  <c r="M70" i="40"/>
  <c r="M71" i="40"/>
  <c r="M72" i="40"/>
  <c r="M73" i="40"/>
  <c r="M74" i="40"/>
  <c r="M75" i="40"/>
  <c r="M76" i="40"/>
  <c r="M77" i="40"/>
  <c r="M78" i="40"/>
  <c r="M79" i="40"/>
  <c r="M80" i="40"/>
  <c r="M81" i="40"/>
  <c r="M82" i="40"/>
  <c r="M83" i="40"/>
  <c r="M84" i="40"/>
  <c r="M85" i="40"/>
  <c r="M86" i="40"/>
  <c r="M87" i="40"/>
  <c r="M88" i="40"/>
  <c r="M89" i="40"/>
  <c r="M90" i="40"/>
  <c r="M91" i="40"/>
  <c r="M92" i="40"/>
  <c r="M93" i="40"/>
  <c r="M94" i="40"/>
  <c r="M95" i="40"/>
  <c r="M96" i="40"/>
  <c r="C2" i="40"/>
  <c r="C1" i="45"/>
  <c r="B6" i="42" s="1"/>
  <c r="I3" i="41" l="1"/>
  <c r="G3" i="41"/>
  <c r="F3" i="41"/>
  <c r="J3" i="41"/>
  <c r="F2" i="41"/>
  <c r="G2" i="41"/>
  <c r="I2" i="41"/>
  <c r="J2" i="41"/>
  <c r="M53" i="40"/>
  <c r="M37" i="40"/>
  <c r="M21" i="40"/>
  <c r="M67" i="40"/>
  <c r="M63" i="40"/>
  <c r="M61" i="40"/>
  <c r="M59" i="40"/>
  <c r="M57" i="40"/>
  <c r="M49" i="40"/>
  <c r="M47" i="40"/>
  <c r="M45" i="40"/>
  <c r="M35" i="40"/>
  <c r="M33" i="40"/>
  <c r="M25" i="40"/>
  <c r="M23" i="40"/>
  <c r="M20" i="40"/>
  <c r="M51" i="40"/>
  <c r="M66" i="40"/>
  <c r="M64" i="40"/>
  <c r="M62" i="40"/>
  <c r="M60" i="40"/>
  <c r="M58" i="40"/>
  <c r="M56" i="40"/>
  <c r="M54" i="40"/>
  <c r="M52" i="40"/>
  <c r="M50" i="40"/>
  <c r="M48" i="40"/>
  <c r="M46" i="40"/>
  <c r="M44" i="40"/>
  <c r="M42" i="40"/>
  <c r="M40" i="40"/>
  <c r="M38" i="40"/>
  <c r="M36" i="40"/>
  <c r="M34" i="40"/>
  <c r="M32" i="40"/>
  <c r="M30" i="40"/>
  <c r="M28" i="40"/>
  <c r="M26" i="40"/>
  <c r="M24" i="40"/>
  <c r="M22" i="40"/>
  <c r="M31" i="40"/>
  <c r="M29" i="40"/>
  <c r="M43" i="40"/>
  <c r="M27" i="40"/>
  <c r="M65" i="40"/>
  <c r="M41" i="40"/>
  <c r="M55" i="40"/>
  <c r="M39" i="40"/>
  <c r="A3" i="40"/>
  <c r="B3" i="40"/>
  <c r="B4" i="40" s="1"/>
  <c r="B5" i="40" s="1"/>
  <c r="B6" i="40" s="1"/>
  <c r="B7" i="40" s="1"/>
  <c r="B8" i="40" s="1"/>
  <c r="B9" i="40" s="1"/>
  <c r="B10" i="40" s="1"/>
  <c r="B11" i="40" s="1"/>
  <c r="B12" i="40" s="1"/>
  <c r="B13" i="40" s="1"/>
  <c r="B14" i="40" s="1"/>
  <c r="B15" i="40" s="1"/>
  <c r="B16" i="40" s="1"/>
  <c r="B17" i="40" s="1"/>
  <c r="B18" i="40" s="1"/>
  <c r="B19" i="40" s="1"/>
  <c r="B20" i="40" s="1"/>
  <c r="B21" i="40" s="1"/>
  <c r="B22" i="40" s="1"/>
  <c r="B23" i="40" s="1"/>
  <c r="B24" i="40" s="1"/>
  <c r="B25" i="40" s="1"/>
  <c r="B26" i="40" s="1"/>
  <c r="B27" i="40" s="1"/>
  <c r="B28" i="40" s="1"/>
  <c r="B29" i="40" s="1"/>
  <c r="B30" i="40" s="1"/>
  <c r="B31" i="40" s="1"/>
  <c r="B32" i="40" s="1"/>
  <c r="B33" i="40" s="1"/>
  <c r="B34" i="40" s="1"/>
  <c r="B35" i="40" s="1"/>
  <c r="B36" i="40" s="1"/>
  <c r="B37" i="40" s="1"/>
  <c r="B38" i="40" s="1"/>
  <c r="B39" i="40" s="1"/>
  <c r="B40" i="40" s="1"/>
  <c r="B41" i="40" s="1"/>
  <c r="B42" i="40" s="1"/>
  <c r="B43" i="40" s="1"/>
  <c r="B4" i="41"/>
  <c r="A4" i="41"/>
  <c r="A5" i="41"/>
  <c r="B5" i="41"/>
  <c r="B16" i="42"/>
  <c r="M12" i="40"/>
  <c r="M18" i="40"/>
  <c r="M16" i="40"/>
  <c r="M14" i="40"/>
  <c r="M19" i="40"/>
  <c r="M17" i="40"/>
  <c r="M15" i="40"/>
  <c r="M13" i="40"/>
  <c r="M10" i="40"/>
  <c r="M5" i="40"/>
  <c r="M11" i="40"/>
  <c r="M9" i="40"/>
  <c r="M2" i="40"/>
  <c r="N3" i="41" s="1"/>
  <c r="M8" i="40"/>
  <c r="M4" i="40"/>
  <c r="M6" i="40"/>
  <c r="M7" i="40"/>
  <c r="M3" i="40"/>
  <c r="B24" i="42"/>
  <c r="B12" i="42"/>
  <c r="B8" i="42"/>
  <c r="B21" i="42"/>
  <c r="B13" i="42"/>
  <c r="B11" i="42"/>
  <c r="B10" i="42"/>
  <c r="B5" i="42"/>
  <c r="B17" i="42"/>
  <c r="B9" i="42"/>
  <c r="B23" i="42"/>
  <c r="B15" i="42"/>
  <c r="B7" i="42"/>
  <c r="B22" i="42"/>
  <c r="B14" i="42"/>
  <c r="C3" i="40"/>
  <c r="A4" i="40"/>
  <c r="A5" i="40" s="1"/>
  <c r="A6" i="40" s="1"/>
  <c r="A7" i="40" s="1"/>
  <c r="A8" i="40" s="1"/>
  <c r="A9" i="40" s="1"/>
  <c r="A10" i="40" s="1"/>
  <c r="A11" i="40" s="1"/>
  <c r="A12" i="40" s="1"/>
  <c r="A13" i="40" s="1"/>
  <c r="A14" i="40" s="1"/>
  <c r="A15" i="40" s="1"/>
  <c r="A16" i="40" s="1"/>
  <c r="A17" i="40" s="1"/>
  <c r="I1" i="45"/>
  <c r="J1" i="45" s="1"/>
  <c r="K1" i="45" s="1"/>
  <c r="L1" i="45" s="1"/>
  <c r="M1" i="45" s="1"/>
  <c r="N1" i="45" s="1"/>
  <c r="O1" i="45" s="1"/>
  <c r="P1" i="45" s="1"/>
  <c r="Q1" i="45" s="1"/>
  <c r="R1" i="45" s="1"/>
  <c r="S1" i="45" s="1"/>
  <c r="T1" i="45" s="1"/>
  <c r="U1" i="45" s="1"/>
  <c r="V1" i="45" s="1"/>
  <c r="W1" i="45" s="1"/>
  <c r="X1" i="45" s="1"/>
  <c r="Y1" i="45" s="1"/>
  <c r="Z1" i="45" s="1"/>
  <c r="AA1" i="45" s="1"/>
  <c r="B44" i="40" l="1"/>
  <c r="B45" i="40" s="1"/>
  <c r="B46" i="40" s="1"/>
  <c r="B47" i="40" s="1"/>
  <c r="B48" i="40" s="1"/>
  <c r="B49" i="40" s="1"/>
  <c r="B50" i="40" s="1"/>
  <c r="B51" i="40" s="1"/>
  <c r="K3" i="41"/>
  <c r="H3" i="41"/>
  <c r="D15" i="40"/>
  <c r="D19" i="40"/>
  <c r="D3" i="40"/>
  <c r="L3" i="41"/>
  <c r="M3" i="41" s="1"/>
  <c r="P3" i="41"/>
  <c r="Q3" i="41"/>
  <c r="R3" i="41"/>
  <c r="N5" i="41"/>
  <c r="N4" i="41"/>
  <c r="N2" i="41"/>
  <c r="D43" i="40"/>
  <c r="D39" i="40"/>
  <c r="D24" i="40"/>
  <c r="D28" i="40"/>
  <c r="D36" i="40"/>
  <c r="D31" i="40"/>
  <c r="B7" i="41"/>
  <c r="A7" i="41"/>
  <c r="A18" i="40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33" i="40" s="1"/>
  <c r="A34" i="40" s="1"/>
  <c r="A35" i="40" s="1"/>
  <c r="A36" i="40" s="1"/>
  <c r="A37" i="40" s="1"/>
  <c r="A38" i="40" s="1"/>
  <c r="A39" i="40" s="1"/>
  <c r="A40" i="40" s="1"/>
  <c r="A41" i="40" s="1"/>
  <c r="A42" i="40" s="1"/>
  <c r="A43" i="40" s="1"/>
  <c r="A44" i="40" s="1"/>
  <c r="A45" i="40" s="1"/>
  <c r="B6" i="41"/>
  <c r="B8" i="41" s="1"/>
  <c r="A6" i="41"/>
  <c r="G2" i="45"/>
  <c r="B3" i="45"/>
  <c r="A5" i="45"/>
  <c r="A6" i="45" s="1"/>
  <c r="A7" i="45" s="1"/>
  <c r="A8" i="45" s="1"/>
  <c r="A9" i="45" s="1"/>
  <c r="A10" i="45" s="1"/>
  <c r="A11" i="45" s="1"/>
  <c r="A12" i="45" s="1"/>
  <c r="A13" i="45" s="1"/>
  <c r="A14" i="45" s="1"/>
  <c r="A15" i="45" s="1"/>
  <c r="A16" i="45" s="1"/>
  <c r="A17" i="45" s="1"/>
  <c r="A18" i="45" s="1"/>
  <c r="A19" i="45" s="1"/>
  <c r="A20" i="45" s="1"/>
  <c r="B20" i="45" s="1"/>
  <c r="A4" i="45"/>
  <c r="B4" i="45" s="1"/>
  <c r="D5" i="45"/>
  <c r="C5" i="45"/>
  <c r="D3" i="45"/>
  <c r="D10" i="40" s="1"/>
  <c r="R2" i="41" l="1"/>
  <c r="B52" i="40"/>
  <c r="B53" i="40" s="1"/>
  <c r="B54" i="40" s="1"/>
  <c r="B55" i="40" s="1"/>
  <c r="D51" i="40"/>
  <c r="A46" i="40"/>
  <c r="A47" i="40" s="1"/>
  <c r="A48" i="40" s="1"/>
  <c r="A49" i="40" s="1"/>
  <c r="A50" i="40" s="1"/>
  <c r="A51" i="40" s="1"/>
  <c r="A52" i="40" s="1"/>
  <c r="A53" i="40" s="1"/>
  <c r="A54" i="40" s="1"/>
  <c r="A55" i="40" s="1"/>
  <c r="A56" i="40" s="1"/>
  <c r="N7" i="41"/>
  <c r="D6" i="45"/>
  <c r="D4" i="40"/>
  <c r="B19" i="45"/>
  <c r="D16" i="40"/>
  <c r="D34" i="40"/>
  <c r="B11" i="45"/>
  <c r="C32" i="40"/>
  <c r="D48" i="40"/>
  <c r="D40" i="40"/>
  <c r="D54" i="40"/>
  <c r="D6" i="40"/>
  <c r="D30" i="40"/>
  <c r="D46" i="40"/>
  <c r="D18" i="40"/>
  <c r="N6" i="41"/>
  <c r="A8" i="41"/>
  <c r="B9" i="41"/>
  <c r="B11" i="41" s="1"/>
  <c r="B13" i="41" s="1"/>
  <c r="B15" i="41" s="1"/>
  <c r="B17" i="41" s="1"/>
  <c r="B19" i="41" s="1"/>
  <c r="B21" i="41" s="1"/>
  <c r="B23" i="41" s="1"/>
  <c r="B25" i="41" s="1"/>
  <c r="B27" i="41" s="1"/>
  <c r="B29" i="41" s="1"/>
  <c r="B31" i="41" s="1"/>
  <c r="B33" i="41" s="1"/>
  <c r="B35" i="41" s="1"/>
  <c r="B37" i="41" s="1"/>
  <c r="B39" i="41" s="1"/>
  <c r="B41" i="41" s="1"/>
  <c r="B43" i="41" s="1"/>
  <c r="B45" i="41" s="1"/>
  <c r="B47" i="41" s="1"/>
  <c r="B49" i="41" s="1"/>
  <c r="B51" i="41" s="1"/>
  <c r="B53" i="41" s="1"/>
  <c r="B55" i="41" s="1"/>
  <c r="B57" i="41" s="1"/>
  <c r="B59" i="41" s="1"/>
  <c r="B61" i="41" s="1"/>
  <c r="B63" i="41" s="1"/>
  <c r="B65" i="41" s="1"/>
  <c r="B67" i="41" s="1"/>
  <c r="B69" i="41" s="1"/>
  <c r="B71" i="41" s="1"/>
  <c r="B73" i="41" s="1"/>
  <c r="B75" i="41" s="1"/>
  <c r="B77" i="41" s="1"/>
  <c r="B79" i="41" s="1"/>
  <c r="B81" i="41" s="1"/>
  <c r="B83" i="41" s="1"/>
  <c r="B85" i="41" s="1"/>
  <c r="B87" i="41" s="1"/>
  <c r="B89" i="41" s="1"/>
  <c r="B91" i="41" s="1"/>
  <c r="B93" i="41" s="1"/>
  <c r="B95" i="41" s="1"/>
  <c r="B97" i="41" s="1"/>
  <c r="B99" i="41" s="1"/>
  <c r="B101" i="41" s="1"/>
  <c r="B103" i="41" s="1"/>
  <c r="B105" i="41" s="1"/>
  <c r="B107" i="41" s="1"/>
  <c r="B109" i="41" s="1"/>
  <c r="B111" i="41" s="1"/>
  <c r="B113" i="41" s="1"/>
  <c r="B115" i="41" s="1"/>
  <c r="B117" i="41" s="1"/>
  <c r="B119" i="41" s="1"/>
  <c r="B121" i="41" s="1"/>
  <c r="B123" i="41" s="1"/>
  <c r="B125" i="41" s="1"/>
  <c r="B127" i="41" s="1"/>
  <c r="B129" i="41" s="1"/>
  <c r="B131" i="41" s="1"/>
  <c r="B133" i="41" s="1"/>
  <c r="B135" i="41" s="1"/>
  <c r="B137" i="41" s="1"/>
  <c r="B139" i="41" s="1"/>
  <c r="B141" i="41" s="1"/>
  <c r="B143" i="41" s="1"/>
  <c r="B145" i="41" s="1"/>
  <c r="B147" i="41" s="1"/>
  <c r="B149" i="41" s="1"/>
  <c r="B151" i="41" s="1"/>
  <c r="B153" i="41" s="1"/>
  <c r="B155" i="41" s="1"/>
  <c r="A9" i="41"/>
  <c r="B10" i="41"/>
  <c r="B12" i="41" s="1"/>
  <c r="B14" i="41" s="1"/>
  <c r="B16" i="41" s="1"/>
  <c r="B18" i="41" s="1"/>
  <c r="B20" i="41" s="1"/>
  <c r="B22" i="41" s="1"/>
  <c r="B24" i="41" s="1"/>
  <c r="B26" i="41" s="1"/>
  <c r="B28" i="41" s="1"/>
  <c r="B30" i="41" s="1"/>
  <c r="B32" i="41" s="1"/>
  <c r="B34" i="41" s="1"/>
  <c r="B36" i="41" s="1"/>
  <c r="B38" i="41" s="1"/>
  <c r="B40" i="41" s="1"/>
  <c r="B42" i="41" s="1"/>
  <c r="B44" i="41" s="1"/>
  <c r="B46" i="41" s="1"/>
  <c r="B48" i="41" s="1"/>
  <c r="B50" i="41" s="1"/>
  <c r="B52" i="41" s="1"/>
  <c r="B54" i="41" s="1"/>
  <c r="B56" i="41" s="1"/>
  <c r="B58" i="41" s="1"/>
  <c r="B60" i="41" s="1"/>
  <c r="B62" i="41" s="1"/>
  <c r="B64" i="41" s="1"/>
  <c r="B66" i="41" s="1"/>
  <c r="B68" i="41" s="1"/>
  <c r="B70" i="41" s="1"/>
  <c r="B72" i="41" s="1"/>
  <c r="B74" i="41" s="1"/>
  <c r="B76" i="41" s="1"/>
  <c r="B78" i="41" s="1"/>
  <c r="B80" i="41" s="1"/>
  <c r="B82" i="41" s="1"/>
  <c r="B84" i="41" s="1"/>
  <c r="B86" i="41" s="1"/>
  <c r="B88" i="41" s="1"/>
  <c r="B90" i="41" s="1"/>
  <c r="B92" i="41" s="1"/>
  <c r="B94" i="41" s="1"/>
  <c r="B96" i="41" s="1"/>
  <c r="B98" i="41" s="1"/>
  <c r="B100" i="41" s="1"/>
  <c r="B102" i="41" s="1"/>
  <c r="B104" i="41" s="1"/>
  <c r="B106" i="41" s="1"/>
  <c r="B108" i="41" s="1"/>
  <c r="B110" i="41" s="1"/>
  <c r="B112" i="41" s="1"/>
  <c r="B114" i="41" s="1"/>
  <c r="B116" i="41" s="1"/>
  <c r="B118" i="41" s="1"/>
  <c r="B120" i="41" s="1"/>
  <c r="B122" i="41" s="1"/>
  <c r="B124" i="41" s="1"/>
  <c r="B126" i="41" s="1"/>
  <c r="B128" i="41" s="1"/>
  <c r="B130" i="41" s="1"/>
  <c r="B132" i="41" s="1"/>
  <c r="B134" i="41" s="1"/>
  <c r="B136" i="41" s="1"/>
  <c r="B138" i="41" s="1"/>
  <c r="B140" i="41" s="1"/>
  <c r="B142" i="41" s="1"/>
  <c r="B144" i="41" s="1"/>
  <c r="B146" i="41" s="1"/>
  <c r="B148" i="41" s="1"/>
  <c r="B150" i="41" s="1"/>
  <c r="B152" i="41" s="1"/>
  <c r="B154" i="41" s="1"/>
  <c r="P2" i="41"/>
  <c r="Q2" i="41"/>
  <c r="C52" i="40"/>
  <c r="D20" i="40"/>
  <c r="D53" i="40"/>
  <c r="D8" i="40"/>
  <c r="D23" i="40"/>
  <c r="D26" i="40"/>
  <c r="D41" i="40"/>
  <c r="D5" i="40"/>
  <c r="D44" i="40"/>
  <c r="D14" i="40"/>
  <c r="D35" i="40"/>
  <c r="D29" i="40"/>
  <c r="D11" i="40"/>
  <c r="D50" i="40"/>
  <c r="D38" i="40"/>
  <c r="D2" i="40"/>
  <c r="D52" i="40"/>
  <c r="D27" i="40"/>
  <c r="D42" i="40"/>
  <c r="D17" i="40"/>
  <c r="D12" i="40"/>
  <c r="D47" i="40"/>
  <c r="D7" i="40"/>
  <c r="D37" i="40"/>
  <c r="D32" i="40"/>
  <c r="D22" i="40"/>
  <c r="Q2" i="45"/>
  <c r="C6" i="45"/>
  <c r="C33" i="40" s="1"/>
  <c r="C4" i="40"/>
  <c r="C44" i="40"/>
  <c r="U2" i="45"/>
  <c r="P2" i="45"/>
  <c r="M2" i="45"/>
  <c r="L2" i="45"/>
  <c r="I2" i="45"/>
  <c r="T2" i="45"/>
  <c r="S2" i="45"/>
  <c r="G3" i="45"/>
  <c r="V2" i="45"/>
  <c r="W2" i="45"/>
  <c r="X2" i="45"/>
  <c r="Y2" i="45"/>
  <c r="Z2" i="45"/>
  <c r="AA2" i="45"/>
  <c r="K2" i="45"/>
  <c r="R2" i="45"/>
  <c r="J2" i="45"/>
  <c r="O2" i="45"/>
  <c r="H2" i="45"/>
  <c r="N2" i="45"/>
  <c r="B18" i="45"/>
  <c r="B10" i="45"/>
  <c r="B17" i="45"/>
  <c r="B9" i="45"/>
  <c r="B16" i="45"/>
  <c r="B8" i="45"/>
  <c r="B15" i="45"/>
  <c r="B7" i="45"/>
  <c r="B14" i="45"/>
  <c r="B6" i="45"/>
  <c r="B13" i="45"/>
  <c r="B5" i="45"/>
  <c r="B12" i="45"/>
  <c r="A9" i="5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B156" i="41" l="1"/>
  <c r="B157" i="41"/>
  <c r="B56" i="40"/>
  <c r="D55" i="40"/>
  <c r="D7" i="45"/>
  <c r="D8" i="45" s="1"/>
  <c r="D9" i="45" s="1"/>
  <c r="D10" i="45" s="1"/>
  <c r="D11" i="45" s="1"/>
  <c r="D12" i="45" s="1"/>
  <c r="D13" i="45" s="1"/>
  <c r="D14" i="45" s="1"/>
  <c r="D15" i="45" s="1"/>
  <c r="D16" i="45" s="1"/>
  <c r="D17" i="45" s="1"/>
  <c r="D18" i="45" s="1"/>
  <c r="D19" i="45" s="1"/>
  <c r="D20" i="45" s="1"/>
  <c r="D13" i="40"/>
  <c r="D25" i="40"/>
  <c r="D33" i="40"/>
  <c r="D49" i="40"/>
  <c r="D21" i="40"/>
  <c r="D45" i="40"/>
  <c r="D9" i="40"/>
  <c r="N9" i="41"/>
  <c r="A10" i="41"/>
  <c r="A12" i="41" s="1"/>
  <c r="N8" i="41"/>
  <c r="A11" i="41"/>
  <c r="C23" i="40"/>
  <c r="C53" i="40"/>
  <c r="C7" i="45"/>
  <c r="C5" i="40"/>
  <c r="C45" i="40"/>
  <c r="F2" i="40"/>
  <c r="H2" i="40" s="1"/>
  <c r="G4" i="45"/>
  <c r="H3" i="45"/>
  <c r="I3" i="45" s="1"/>
  <c r="J3" i="45" s="1"/>
  <c r="K3" i="45" s="1"/>
  <c r="L3" i="45" s="1"/>
  <c r="M3" i="45" s="1"/>
  <c r="N3" i="45" s="1"/>
  <c r="O3" i="45" s="1"/>
  <c r="P3" i="45" s="1"/>
  <c r="Q3" i="45" s="1"/>
  <c r="R3" i="45" s="1"/>
  <c r="S3" i="45" s="1"/>
  <c r="T3" i="45" s="1"/>
  <c r="U3" i="45" s="1"/>
  <c r="V3" i="45" s="1"/>
  <c r="W3" i="45" s="1"/>
  <c r="X3" i="45" s="1"/>
  <c r="Y3" i="45" s="1"/>
  <c r="Z3" i="45" s="1"/>
  <c r="AA3" i="45" s="1"/>
  <c r="C2" i="39"/>
  <c r="C3" i="39"/>
  <c r="C4" i="39"/>
  <c r="C5" i="39"/>
  <c r="C6" i="39"/>
  <c r="C7" i="39"/>
  <c r="C8" i="39"/>
  <c r="C9" i="39"/>
  <c r="C10" i="39"/>
  <c r="C11" i="39"/>
  <c r="C12" i="39"/>
  <c r="C13" i="39"/>
  <c r="C14" i="39"/>
  <c r="C15" i="39"/>
  <c r="C17" i="41"/>
  <c r="C31" i="41" s="1"/>
  <c r="C45" i="41" s="1"/>
  <c r="C59" i="41" s="1"/>
  <c r="C73" i="41" s="1"/>
  <c r="C87" i="41" s="1"/>
  <c r="C101" i="41" s="1"/>
  <c r="C115" i="41" s="1"/>
  <c r="C129" i="41" s="1"/>
  <c r="C143" i="41" s="1"/>
  <c r="C157" i="41" s="1"/>
  <c r="C171" i="41" s="1"/>
  <c r="C185" i="41" s="1"/>
  <c r="C199" i="41" s="1"/>
  <c r="C213" i="41" s="1"/>
  <c r="C227" i="41" s="1"/>
  <c r="C241" i="41" s="1"/>
  <c r="C255" i="41" s="1"/>
  <c r="C269" i="41" s="1"/>
  <c r="C283" i="41" s="1"/>
  <c r="C297" i="41" s="1"/>
  <c r="C311" i="41" s="1"/>
  <c r="C16" i="41"/>
  <c r="C30" i="41" s="1"/>
  <c r="C44" i="41" s="1"/>
  <c r="C58" i="41" s="1"/>
  <c r="C72" i="41" s="1"/>
  <c r="C86" i="41" s="1"/>
  <c r="C100" i="41" s="1"/>
  <c r="C114" i="41" s="1"/>
  <c r="C128" i="41" s="1"/>
  <c r="C142" i="41" s="1"/>
  <c r="C156" i="41" s="1"/>
  <c r="C170" i="41" s="1"/>
  <c r="C184" i="41" s="1"/>
  <c r="C198" i="41" s="1"/>
  <c r="C212" i="41" s="1"/>
  <c r="C226" i="41" s="1"/>
  <c r="C240" i="41" s="1"/>
  <c r="C254" i="41" s="1"/>
  <c r="C268" i="41" s="1"/>
  <c r="C282" i="41" s="1"/>
  <c r="C296" i="41" s="1"/>
  <c r="C310" i="41" s="1"/>
  <c r="C5" i="41"/>
  <c r="C7" i="41" s="1"/>
  <c r="C4" i="41"/>
  <c r="C18" i="41" s="1"/>
  <c r="C32" i="41" s="1"/>
  <c r="C46" i="41" s="1"/>
  <c r="C60" i="41" s="1"/>
  <c r="C74" i="41" s="1"/>
  <c r="C88" i="41" s="1"/>
  <c r="C102" i="41" s="1"/>
  <c r="C116" i="41" s="1"/>
  <c r="C130" i="41" s="1"/>
  <c r="C144" i="41" s="1"/>
  <c r="C158" i="41" s="1"/>
  <c r="C172" i="41" s="1"/>
  <c r="C186" i="41" s="1"/>
  <c r="C200" i="41" s="1"/>
  <c r="C214" i="41" s="1"/>
  <c r="C228" i="41" s="1"/>
  <c r="C242" i="41" s="1"/>
  <c r="C256" i="41" s="1"/>
  <c r="C270" i="41" s="1"/>
  <c r="C284" i="41" s="1"/>
  <c r="C298" i="41" s="1"/>
  <c r="C312" i="41" s="1"/>
  <c r="B159" i="41" l="1"/>
  <c r="B158" i="41"/>
  <c r="B57" i="40"/>
  <c r="D56" i="40"/>
  <c r="A57" i="40"/>
  <c r="C6" i="41"/>
  <c r="F6" i="41" s="1"/>
  <c r="C34" i="40"/>
  <c r="C9" i="41"/>
  <c r="C23" i="41" s="1"/>
  <c r="C37" i="41" s="1"/>
  <c r="C51" i="41" s="1"/>
  <c r="C65" i="41" s="1"/>
  <c r="C79" i="41" s="1"/>
  <c r="C93" i="41" s="1"/>
  <c r="C107" i="41" s="1"/>
  <c r="J7" i="41"/>
  <c r="G7" i="41"/>
  <c r="I7" i="41"/>
  <c r="F7" i="41"/>
  <c r="I6" i="41"/>
  <c r="C19" i="41"/>
  <c r="C33" i="41" s="1"/>
  <c r="C47" i="41" s="1"/>
  <c r="C61" i="41" s="1"/>
  <c r="C75" i="41" s="1"/>
  <c r="C89" i="41" s="1"/>
  <c r="C103" i="41" s="1"/>
  <c r="C117" i="41" s="1"/>
  <c r="C131" i="41" s="1"/>
  <c r="C145" i="41" s="1"/>
  <c r="C159" i="41" s="1"/>
  <c r="C173" i="41" s="1"/>
  <c r="C187" i="41" s="1"/>
  <c r="C201" i="41" s="1"/>
  <c r="C215" i="41" s="1"/>
  <c r="C229" i="41" s="1"/>
  <c r="C243" i="41" s="1"/>
  <c r="C257" i="41" s="1"/>
  <c r="C271" i="41" s="1"/>
  <c r="C285" i="41" s="1"/>
  <c r="C299" i="41" s="1"/>
  <c r="C313" i="41" s="1"/>
  <c r="J5" i="41"/>
  <c r="I5" i="41"/>
  <c r="G5" i="41"/>
  <c r="F5" i="41"/>
  <c r="G4" i="41"/>
  <c r="F4" i="41"/>
  <c r="I4" i="41"/>
  <c r="J4" i="41"/>
  <c r="A13" i="41"/>
  <c r="N11" i="41"/>
  <c r="A14" i="41"/>
  <c r="N12" i="41"/>
  <c r="N10" i="41"/>
  <c r="E2" i="41"/>
  <c r="D3" i="41"/>
  <c r="C12" i="40"/>
  <c r="C54" i="40"/>
  <c r="C24" i="40"/>
  <c r="C8" i="45"/>
  <c r="C42" i="40" s="1"/>
  <c r="C26" i="40"/>
  <c r="C46" i="40"/>
  <c r="C16" i="40"/>
  <c r="C6" i="40"/>
  <c r="E4" i="40"/>
  <c r="G4" i="40" s="1"/>
  <c r="G5" i="45"/>
  <c r="H4" i="45"/>
  <c r="I4" i="45" s="1"/>
  <c r="J4" i="45" s="1"/>
  <c r="K4" i="45" s="1"/>
  <c r="L4" i="45" s="1"/>
  <c r="M4" i="45" s="1"/>
  <c r="N4" i="45" s="1"/>
  <c r="O4" i="45" s="1"/>
  <c r="P4" i="45" s="1"/>
  <c r="Q4" i="45" s="1"/>
  <c r="R4" i="45" s="1"/>
  <c r="S4" i="45" s="1"/>
  <c r="T4" i="45" s="1"/>
  <c r="U4" i="45" s="1"/>
  <c r="V4" i="45" s="1"/>
  <c r="W4" i="45" s="1"/>
  <c r="X4" i="45" s="1"/>
  <c r="Y4" i="45" s="1"/>
  <c r="Z4" i="45" s="1"/>
  <c r="AA4" i="45" s="1"/>
  <c r="C21" i="41"/>
  <c r="C35" i="41" s="1"/>
  <c r="C49" i="41" s="1"/>
  <c r="C63" i="41" s="1"/>
  <c r="C77" i="41" s="1"/>
  <c r="C91" i="41" s="1"/>
  <c r="C105" i="41" s="1"/>
  <c r="B160" i="41" l="1"/>
  <c r="J6" i="41"/>
  <c r="K6" i="41" s="1"/>
  <c r="C8" i="41"/>
  <c r="C22" i="41" s="1"/>
  <c r="C36" i="41" s="1"/>
  <c r="C50" i="41" s="1"/>
  <c r="C64" i="41" s="1"/>
  <c r="C78" i="41" s="1"/>
  <c r="C92" i="41" s="1"/>
  <c r="C106" i="41" s="1"/>
  <c r="C120" i="41" s="1"/>
  <c r="C134" i="41" s="1"/>
  <c r="C148" i="41" s="1"/>
  <c r="C162" i="41" s="1"/>
  <c r="C176" i="41" s="1"/>
  <c r="C190" i="41" s="1"/>
  <c r="C204" i="41" s="1"/>
  <c r="C218" i="41" s="1"/>
  <c r="C232" i="41" s="1"/>
  <c r="C246" i="41" s="1"/>
  <c r="C260" i="41" s="1"/>
  <c r="C274" i="41" s="1"/>
  <c r="C288" i="41" s="1"/>
  <c r="C302" i="41" s="1"/>
  <c r="C316" i="41" s="1"/>
  <c r="G6" i="41"/>
  <c r="H6" i="41" s="1"/>
  <c r="C20" i="41"/>
  <c r="C34" i="41" s="1"/>
  <c r="C48" i="41" s="1"/>
  <c r="C62" i="41" s="1"/>
  <c r="C76" i="41" s="1"/>
  <c r="C90" i="41" s="1"/>
  <c r="C104" i="41" s="1"/>
  <c r="C118" i="41" s="1"/>
  <c r="C132" i="41" s="1"/>
  <c r="C146" i="41" s="1"/>
  <c r="C160" i="41" s="1"/>
  <c r="C174" i="41" s="1"/>
  <c r="C188" i="41" s="1"/>
  <c r="C202" i="41" s="1"/>
  <c r="C216" i="41" s="1"/>
  <c r="C230" i="41" s="1"/>
  <c r="C244" i="41" s="1"/>
  <c r="C258" i="41" s="1"/>
  <c r="C272" i="41" s="1"/>
  <c r="C286" i="41" s="1"/>
  <c r="C300" i="41" s="1"/>
  <c r="C314" i="41" s="1"/>
  <c r="B161" i="41"/>
  <c r="A58" i="40"/>
  <c r="A59" i="40" s="1"/>
  <c r="C56" i="40"/>
  <c r="B58" i="40"/>
  <c r="D57" i="40"/>
  <c r="L4" i="41"/>
  <c r="M4" i="41" s="1"/>
  <c r="L7" i="41"/>
  <c r="M7" i="41" s="1"/>
  <c r="L5" i="41"/>
  <c r="M5" i="41" s="1"/>
  <c r="K7" i="41"/>
  <c r="K5" i="41"/>
  <c r="C14" i="40"/>
  <c r="C35" i="40"/>
  <c r="R5" i="41"/>
  <c r="P5" i="41"/>
  <c r="H5" i="41"/>
  <c r="Q5" i="41"/>
  <c r="K4" i="41"/>
  <c r="J8" i="41"/>
  <c r="G8" i="41"/>
  <c r="H4" i="41"/>
  <c r="R4" i="41"/>
  <c r="P4" i="41"/>
  <c r="Q4" i="41"/>
  <c r="Q7" i="41"/>
  <c r="H7" i="41"/>
  <c r="R7" i="41"/>
  <c r="P7" i="41"/>
  <c r="C11" i="41"/>
  <c r="J9" i="41"/>
  <c r="F9" i="41"/>
  <c r="I9" i="41"/>
  <c r="G9" i="41"/>
  <c r="A16" i="41"/>
  <c r="N14" i="41"/>
  <c r="A15" i="41"/>
  <c r="N13" i="41"/>
  <c r="D6" i="41"/>
  <c r="E7" i="41"/>
  <c r="C13" i="40"/>
  <c r="C25" i="40"/>
  <c r="C55" i="40"/>
  <c r="L2" i="41"/>
  <c r="M2" i="41" s="1"/>
  <c r="C9" i="45"/>
  <c r="C57" i="40"/>
  <c r="C37" i="40"/>
  <c r="C47" i="40"/>
  <c r="C17" i="40"/>
  <c r="C27" i="40"/>
  <c r="C7" i="40"/>
  <c r="C119" i="41"/>
  <c r="C133" i="41" s="1"/>
  <c r="C121" i="41"/>
  <c r="G6" i="45"/>
  <c r="H5" i="45"/>
  <c r="I5" i="45" s="1"/>
  <c r="J5" i="45" s="1"/>
  <c r="K5" i="45" s="1"/>
  <c r="L5" i="45" s="1"/>
  <c r="M5" i="45" s="1"/>
  <c r="N5" i="45" s="1"/>
  <c r="O5" i="45" s="1"/>
  <c r="P5" i="45" s="1"/>
  <c r="Q5" i="45" s="1"/>
  <c r="R5" i="45" s="1"/>
  <c r="S5" i="45" s="1"/>
  <c r="T5" i="45" s="1"/>
  <c r="U5" i="45" s="1"/>
  <c r="V5" i="45" s="1"/>
  <c r="W5" i="45" s="1"/>
  <c r="X5" i="45" s="1"/>
  <c r="Y5" i="45" s="1"/>
  <c r="Z5" i="45" s="1"/>
  <c r="AA5" i="45" s="1"/>
  <c r="C147" i="41"/>
  <c r="C161" i="41" s="1"/>
  <c r="C175" i="41" s="1"/>
  <c r="C189" i="41" s="1"/>
  <c r="C203" i="41" s="1"/>
  <c r="C217" i="41" s="1"/>
  <c r="C231" i="41" s="1"/>
  <c r="C245" i="41" s="1"/>
  <c r="C259" i="41" s="1"/>
  <c r="C273" i="41" s="1"/>
  <c r="C287" i="41" s="1"/>
  <c r="C301" i="41" s="1"/>
  <c r="C315" i="41" s="1"/>
  <c r="K2" i="41"/>
  <c r="H2" i="41"/>
  <c r="Q6" i="41" l="1"/>
  <c r="P6" i="41"/>
  <c r="L6" i="41"/>
  <c r="M6" i="41" s="1"/>
  <c r="R6" i="41"/>
  <c r="I8" i="41"/>
  <c r="K8" i="41" s="1"/>
  <c r="B163" i="41"/>
  <c r="F8" i="41"/>
  <c r="R8" i="41" s="1"/>
  <c r="C10" i="41"/>
  <c r="B162" i="41"/>
  <c r="B59" i="40"/>
  <c r="A60" i="40" s="1"/>
  <c r="D58" i="40"/>
  <c r="L9" i="41"/>
  <c r="M9" i="41" s="1"/>
  <c r="C22" i="40"/>
  <c r="C15" i="40"/>
  <c r="C36" i="40"/>
  <c r="C43" i="40"/>
  <c r="C13" i="41"/>
  <c r="F11" i="41"/>
  <c r="C25" i="41"/>
  <c r="C39" i="41" s="1"/>
  <c r="C53" i="41" s="1"/>
  <c r="C67" i="41" s="1"/>
  <c r="C81" i="41" s="1"/>
  <c r="C95" i="41" s="1"/>
  <c r="C109" i="41" s="1"/>
  <c r="C123" i="41" s="1"/>
  <c r="C137" i="41" s="1"/>
  <c r="C151" i="41" s="1"/>
  <c r="C165" i="41" s="1"/>
  <c r="C179" i="41" s="1"/>
  <c r="C193" i="41" s="1"/>
  <c r="C207" i="41" s="1"/>
  <c r="C221" i="41" s="1"/>
  <c r="C235" i="41" s="1"/>
  <c r="C249" i="41" s="1"/>
  <c r="C263" i="41" s="1"/>
  <c r="C277" i="41" s="1"/>
  <c r="C291" i="41" s="1"/>
  <c r="C305" i="41" s="1"/>
  <c r="G11" i="41"/>
  <c r="J11" i="41"/>
  <c r="I11" i="41"/>
  <c r="K9" i="41"/>
  <c r="H8" i="41"/>
  <c r="C12" i="41"/>
  <c r="G10" i="41"/>
  <c r="I10" i="41"/>
  <c r="C24" i="41"/>
  <c r="C38" i="41" s="1"/>
  <c r="C52" i="41" s="1"/>
  <c r="C66" i="41" s="1"/>
  <c r="C80" i="41" s="1"/>
  <c r="C94" i="41" s="1"/>
  <c r="C108" i="41" s="1"/>
  <c r="C122" i="41" s="1"/>
  <c r="C136" i="41" s="1"/>
  <c r="C150" i="41" s="1"/>
  <c r="C164" i="41" s="1"/>
  <c r="C178" i="41" s="1"/>
  <c r="C192" i="41" s="1"/>
  <c r="C206" i="41" s="1"/>
  <c r="C220" i="41" s="1"/>
  <c r="C234" i="41" s="1"/>
  <c r="C248" i="41" s="1"/>
  <c r="C262" i="41" s="1"/>
  <c r="C276" i="41" s="1"/>
  <c r="C290" i="41" s="1"/>
  <c r="C304" i="41" s="1"/>
  <c r="J10" i="41"/>
  <c r="F10" i="41"/>
  <c r="P9" i="41"/>
  <c r="R9" i="41"/>
  <c r="Q9" i="41"/>
  <c r="H9" i="41"/>
  <c r="A17" i="41"/>
  <c r="N15" i="41"/>
  <c r="J16" i="41"/>
  <c r="F16" i="41"/>
  <c r="G16" i="41"/>
  <c r="I16" i="41"/>
  <c r="N16" i="41"/>
  <c r="A18" i="41"/>
  <c r="C10" i="45"/>
  <c r="C48" i="40"/>
  <c r="C58" i="40"/>
  <c r="C18" i="40"/>
  <c r="C8" i="40"/>
  <c r="C38" i="40"/>
  <c r="C28" i="40"/>
  <c r="C135" i="41"/>
  <c r="C149" i="41" s="1"/>
  <c r="C163" i="41" s="1"/>
  <c r="C177" i="41" s="1"/>
  <c r="C191" i="41" s="1"/>
  <c r="C205" i="41" s="1"/>
  <c r="C219" i="41" s="1"/>
  <c r="C233" i="41" s="1"/>
  <c r="C247" i="41" s="1"/>
  <c r="C261" i="41" s="1"/>
  <c r="C275" i="41" s="1"/>
  <c r="C289" i="41" s="1"/>
  <c r="C303" i="41" s="1"/>
  <c r="C317" i="41" s="1"/>
  <c r="G7" i="45"/>
  <c r="H6" i="45"/>
  <c r="I6" i="45" s="1"/>
  <c r="B214" i="5"/>
  <c r="C120" i="5"/>
  <c r="C308" i="5" s="1"/>
  <c r="C212" i="5"/>
  <c r="B118" i="5"/>
  <c r="B306" i="5" s="1"/>
  <c r="Q8" i="41" l="1"/>
  <c r="B164" i="41"/>
  <c r="P8" i="41"/>
  <c r="L8" i="41"/>
  <c r="M8" i="41" s="1"/>
  <c r="B165" i="41"/>
  <c r="B60" i="40"/>
  <c r="D59" i="40"/>
  <c r="L10" i="41"/>
  <c r="M10" i="41" s="1"/>
  <c r="L11" i="41"/>
  <c r="M11" i="41" s="1"/>
  <c r="K10" i="41"/>
  <c r="K11" i="41"/>
  <c r="P10" i="41"/>
  <c r="H10" i="41"/>
  <c r="Q10" i="41"/>
  <c r="R10" i="41"/>
  <c r="R11" i="41"/>
  <c r="H11" i="41"/>
  <c r="P11" i="41"/>
  <c r="Q11" i="41"/>
  <c r="C14" i="41"/>
  <c r="F12" i="41"/>
  <c r="I12" i="41"/>
  <c r="C26" i="41"/>
  <c r="C40" i="41" s="1"/>
  <c r="C54" i="41" s="1"/>
  <c r="C68" i="41" s="1"/>
  <c r="C82" i="41" s="1"/>
  <c r="C96" i="41" s="1"/>
  <c r="C110" i="41" s="1"/>
  <c r="C124" i="41" s="1"/>
  <c r="C138" i="41" s="1"/>
  <c r="C152" i="41" s="1"/>
  <c r="C166" i="41" s="1"/>
  <c r="C180" i="41" s="1"/>
  <c r="C194" i="41" s="1"/>
  <c r="C208" i="41" s="1"/>
  <c r="C222" i="41" s="1"/>
  <c r="C236" i="41" s="1"/>
  <c r="C250" i="41" s="1"/>
  <c r="C264" i="41" s="1"/>
  <c r="C278" i="41" s="1"/>
  <c r="C292" i="41" s="1"/>
  <c r="C306" i="41" s="1"/>
  <c r="G12" i="41"/>
  <c r="J12" i="41"/>
  <c r="C15" i="41"/>
  <c r="C27" i="41"/>
  <c r="C41" i="41" s="1"/>
  <c r="C55" i="41" s="1"/>
  <c r="C69" i="41" s="1"/>
  <c r="C83" i="41" s="1"/>
  <c r="C97" i="41" s="1"/>
  <c r="C111" i="41" s="1"/>
  <c r="C125" i="41" s="1"/>
  <c r="C139" i="41" s="1"/>
  <c r="C153" i="41" s="1"/>
  <c r="C167" i="41" s="1"/>
  <c r="C181" i="41" s="1"/>
  <c r="C195" i="41" s="1"/>
  <c r="C209" i="41" s="1"/>
  <c r="C223" i="41" s="1"/>
  <c r="C237" i="41" s="1"/>
  <c r="C251" i="41" s="1"/>
  <c r="C265" i="41" s="1"/>
  <c r="C279" i="41" s="1"/>
  <c r="C293" i="41" s="1"/>
  <c r="C307" i="41" s="1"/>
  <c r="J13" i="41"/>
  <c r="F13" i="41"/>
  <c r="I13" i="41"/>
  <c r="G13" i="41"/>
  <c r="H16" i="41"/>
  <c r="A20" i="41"/>
  <c r="I18" i="41"/>
  <c r="G18" i="41"/>
  <c r="J18" i="41"/>
  <c r="F18" i="41"/>
  <c r="N18" i="41"/>
  <c r="P16" i="41"/>
  <c r="Q16" i="41"/>
  <c r="R16" i="41"/>
  <c r="L16" i="41"/>
  <c r="M16" i="41" s="1"/>
  <c r="A19" i="41"/>
  <c r="I17" i="41"/>
  <c r="F17" i="41"/>
  <c r="G17" i="41"/>
  <c r="J17" i="41"/>
  <c r="N17" i="41"/>
  <c r="K16" i="41"/>
  <c r="J6" i="45"/>
  <c r="K6" i="45" s="1"/>
  <c r="E5" i="40"/>
  <c r="G5" i="40" s="1"/>
  <c r="C11" i="45"/>
  <c r="C9" i="40"/>
  <c r="C39" i="40"/>
  <c r="C19" i="40"/>
  <c r="C29" i="40"/>
  <c r="C59" i="40"/>
  <c r="C49" i="40"/>
  <c r="G8" i="45"/>
  <c r="H7" i="45"/>
  <c r="I7" i="45" s="1"/>
  <c r="J7" i="45" s="1"/>
  <c r="K7" i="45" s="1"/>
  <c r="L7" i="45" s="1"/>
  <c r="M7" i="45" s="1"/>
  <c r="N7" i="45" s="1"/>
  <c r="O7" i="45" s="1"/>
  <c r="P7" i="45" s="1"/>
  <c r="Q7" i="45" s="1"/>
  <c r="R7" i="45" s="1"/>
  <c r="S7" i="45" s="1"/>
  <c r="T7" i="45" s="1"/>
  <c r="B167" i="41" l="1"/>
  <c r="B166" i="41"/>
  <c r="B61" i="40"/>
  <c r="D60" i="40"/>
  <c r="A61" i="40"/>
  <c r="L13" i="41"/>
  <c r="M13" i="41" s="1"/>
  <c r="L12" i="41"/>
  <c r="M12" i="41" s="1"/>
  <c r="K13" i="41"/>
  <c r="C29" i="41"/>
  <c r="C43" i="41" s="1"/>
  <c r="C57" i="41" s="1"/>
  <c r="C71" i="41" s="1"/>
  <c r="C85" i="41" s="1"/>
  <c r="C99" i="41" s="1"/>
  <c r="C113" i="41" s="1"/>
  <c r="C127" i="41" s="1"/>
  <c r="C141" i="41" s="1"/>
  <c r="C155" i="41" s="1"/>
  <c r="C169" i="41" s="1"/>
  <c r="C183" i="41" s="1"/>
  <c r="C197" i="41" s="1"/>
  <c r="C211" i="41" s="1"/>
  <c r="C225" i="41" s="1"/>
  <c r="C239" i="41" s="1"/>
  <c r="C253" i="41" s="1"/>
  <c r="C267" i="41" s="1"/>
  <c r="C281" i="41" s="1"/>
  <c r="C295" i="41" s="1"/>
  <c r="C309" i="41" s="1"/>
  <c r="J15" i="41"/>
  <c r="I15" i="41"/>
  <c r="G15" i="41"/>
  <c r="F15" i="41"/>
  <c r="K12" i="41"/>
  <c r="R13" i="41"/>
  <c r="H13" i="41"/>
  <c r="P13" i="41"/>
  <c r="Q13" i="41"/>
  <c r="R12" i="41"/>
  <c r="H12" i="41"/>
  <c r="P12" i="41"/>
  <c r="Q12" i="41"/>
  <c r="C28" i="41"/>
  <c r="C42" i="41" s="1"/>
  <c r="C56" i="41" s="1"/>
  <c r="C70" i="41" s="1"/>
  <c r="C84" i="41" s="1"/>
  <c r="C98" i="41" s="1"/>
  <c r="C112" i="41" s="1"/>
  <c r="C126" i="41" s="1"/>
  <c r="C140" i="41" s="1"/>
  <c r="C154" i="41" s="1"/>
  <c r="C168" i="41" s="1"/>
  <c r="C182" i="41" s="1"/>
  <c r="C196" i="41" s="1"/>
  <c r="C210" i="41" s="1"/>
  <c r="C224" i="41" s="1"/>
  <c r="C238" i="41" s="1"/>
  <c r="C252" i="41" s="1"/>
  <c r="C266" i="41" s="1"/>
  <c r="C280" i="41" s="1"/>
  <c r="C294" i="41" s="1"/>
  <c r="C308" i="41" s="1"/>
  <c r="F14" i="41"/>
  <c r="G14" i="41"/>
  <c r="I14" i="41"/>
  <c r="J14" i="41"/>
  <c r="K18" i="41"/>
  <c r="K17" i="41"/>
  <c r="A21" i="41"/>
  <c r="J19" i="41"/>
  <c r="I19" i="41"/>
  <c r="F19" i="41"/>
  <c r="G19" i="41"/>
  <c r="N19" i="41"/>
  <c r="A22" i="41"/>
  <c r="G20" i="41"/>
  <c r="J20" i="41"/>
  <c r="I20" i="41"/>
  <c r="F20" i="41"/>
  <c r="N20" i="41"/>
  <c r="Q17" i="41"/>
  <c r="P17" i="41"/>
  <c r="R17" i="41"/>
  <c r="L17" i="41"/>
  <c r="M17" i="41" s="1"/>
  <c r="L18" i="41"/>
  <c r="M18" i="41" s="1"/>
  <c r="P18" i="41"/>
  <c r="Q18" i="41"/>
  <c r="R18" i="41"/>
  <c r="H17" i="41"/>
  <c r="H18" i="41"/>
  <c r="D8" i="41"/>
  <c r="E9" i="41"/>
  <c r="L6" i="45"/>
  <c r="M6" i="45" s="1"/>
  <c r="N6" i="45" s="1"/>
  <c r="O6" i="45" s="1"/>
  <c r="E25" i="40"/>
  <c r="G25" i="40" s="1"/>
  <c r="E6" i="40"/>
  <c r="G6" i="40" s="1"/>
  <c r="B215" i="5"/>
  <c r="C121" i="5"/>
  <c r="C309" i="5" s="1"/>
  <c r="E36" i="40"/>
  <c r="G36" i="40" s="1"/>
  <c r="C12" i="45"/>
  <c r="C40" i="40"/>
  <c r="C60" i="40"/>
  <c r="C10" i="40"/>
  <c r="C20" i="40"/>
  <c r="C30" i="40"/>
  <c r="C50" i="40"/>
  <c r="U7" i="45"/>
  <c r="V7" i="45" s="1"/>
  <c r="G9" i="45"/>
  <c r="H8" i="45"/>
  <c r="I8" i="45" s="1"/>
  <c r="B168" i="41" l="1"/>
  <c r="B169" i="41"/>
  <c r="A62" i="40"/>
  <c r="B62" i="40"/>
  <c r="D61" i="40"/>
  <c r="L15" i="41"/>
  <c r="M15" i="41" s="1"/>
  <c r="L14" i="41"/>
  <c r="M14" i="41" s="1"/>
  <c r="K15" i="41"/>
  <c r="R14" i="41"/>
  <c r="Q14" i="41"/>
  <c r="H14" i="41"/>
  <c r="P14" i="41"/>
  <c r="K14" i="41"/>
  <c r="H15" i="41"/>
  <c r="P15" i="41"/>
  <c r="Q15" i="41"/>
  <c r="R15" i="41"/>
  <c r="H19" i="41"/>
  <c r="H20" i="41"/>
  <c r="L19" i="41"/>
  <c r="M19" i="41" s="1"/>
  <c r="P19" i="41"/>
  <c r="Q19" i="41"/>
  <c r="R19" i="41"/>
  <c r="Q20" i="41"/>
  <c r="R20" i="41"/>
  <c r="L20" i="41"/>
  <c r="M20" i="41" s="1"/>
  <c r="P20" i="41"/>
  <c r="K20" i="41"/>
  <c r="K19" i="41"/>
  <c r="P6" i="45"/>
  <c r="A23" i="41"/>
  <c r="I21" i="41"/>
  <c r="J21" i="41"/>
  <c r="F21" i="41"/>
  <c r="G21" i="41"/>
  <c r="N21" i="41"/>
  <c r="A24" i="41"/>
  <c r="I22" i="41"/>
  <c r="F22" i="41"/>
  <c r="J22" i="41"/>
  <c r="G22" i="41"/>
  <c r="N22" i="41"/>
  <c r="D10" i="41"/>
  <c r="E11" i="41"/>
  <c r="J8" i="45"/>
  <c r="K8" i="45" s="1"/>
  <c r="L8" i="45" s="1"/>
  <c r="M8" i="45" s="1"/>
  <c r="N8" i="45" s="1"/>
  <c r="B235" i="5"/>
  <c r="C141" i="5"/>
  <c r="C329" i="5" s="1"/>
  <c r="W7" i="45"/>
  <c r="X7" i="45" s="1"/>
  <c r="Y7" i="45" s="1"/>
  <c r="C152" i="5"/>
  <c r="C340" i="5" s="1"/>
  <c r="B246" i="5"/>
  <c r="B216" i="5"/>
  <c r="C122" i="5"/>
  <c r="C310" i="5" s="1"/>
  <c r="Q6" i="45"/>
  <c r="R6" i="45" s="1"/>
  <c r="S6" i="45" s="1"/>
  <c r="E49" i="40"/>
  <c r="G49" i="40" s="1"/>
  <c r="E19" i="40"/>
  <c r="G19" i="40" s="1"/>
  <c r="C13" i="45"/>
  <c r="C14" i="45" s="1"/>
  <c r="C15" i="45" s="1"/>
  <c r="C16" i="45" s="1"/>
  <c r="C17" i="45" s="1"/>
  <c r="C18" i="45" s="1"/>
  <c r="C19" i="45" s="1"/>
  <c r="C20" i="45" s="1"/>
  <c r="C21" i="40"/>
  <c r="C61" i="40"/>
  <c r="C11" i="40"/>
  <c r="C51" i="40"/>
  <c r="C31" i="40"/>
  <c r="C41" i="40"/>
  <c r="E29" i="40"/>
  <c r="G29" i="40" s="1"/>
  <c r="G10" i="45"/>
  <c r="H9" i="45"/>
  <c r="I9" i="45" s="1"/>
  <c r="J9" i="45" s="1"/>
  <c r="K9" i="45" s="1"/>
  <c r="L9" i="45" s="1"/>
  <c r="M9" i="45" s="1"/>
  <c r="N9" i="45" s="1"/>
  <c r="O9" i="45" s="1"/>
  <c r="P9" i="45" s="1"/>
  <c r="Q9" i="45" s="1"/>
  <c r="R9" i="45" s="1"/>
  <c r="S9" i="45" s="1"/>
  <c r="T9" i="45" s="1"/>
  <c r="U9" i="45" s="1"/>
  <c r="V9" i="45" s="1"/>
  <c r="W9" i="45" s="1"/>
  <c r="X9" i="45" s="1"/>
  <c r="Y9" i="45" s="1"/>
  <c r="Z9" i="45" s="1"/>
  <c r="AA9" i="45" s="1"/>
  <c r="B171" i="41" l="1"/>
  <c r="B170" i="41"/>
  <c r="B63" i="40"/>
  <c r="D62" i="40"/>
  <c r="C62" i="40"/>
  <c r="A63" i="40"/>
  <c r="A64" i="40" s="1"/>
  <c r="H21" i="41"/>
  <c r="K22" i="41"/>
  <c r="P22" i="41"/>
  <c r="Q22" i="41"/>
  <c r="R22" i="41"/>
  <c r="L22" i="41"/>
  <c r="M22" i="41" s="1"/>
  <c r="K21" i="41"/>
  <c r="H22" i="41"/>
  <c r="A25" i="41"/>
  <c r="J23" i="41"/>
  <c r="I23" i="41"/>
  <c r="F23" i="41"/>
  <c r="G23" i="41"/>
  <c r="N23" i="41"/>
  <c r="A26" i="41"/>
  <c r="J24" i="41"/>
  <c r="I24" i="41"/>
  <c r="F24" i="41"/>
  <c r="G24" i="41"/>
  <c r="N24" i="41"/>
  <c r="E55" i="40"/>
  <c r="G55" i="40" s="1"/>
  <c r="R21" i="41"/>
  <c r="L21" i="41"/>
  <c r="M21" i="41" s="1"/>
  <c r="P21" i="41"/>
  <c r="Q21" i="41"/>
  <c r="O8" i="45"/>
  <c r="P8" i="45" s="1"/>
  <c r="F42" i="40"/>
  <c r="H42" i="40" s="1"/>
  <c r="T6" i="45"/>
  <c r="E35" i="40"/>
  <c r="G35" i="40" s="1"/>
  <c r="Z7" i="45"/>
  <c r="AA7" i="45" s="1"/>
  <c r="B259" i="5"/>
  <c r="C165" i="5"/>
  <c r="C353" i="5" s="1"/>
  <c r="E60" i="40"/>
  <c r="G60" i="40" s="1"/>
  <c r="C145" i="5"/>
  <c r="C333" i="5" s="1"/>
  <c r="B239" i="5"/>
  <c r="B229" i="5"/>
  <c r="C135" i="5"/>
  <c r="C323" i="5" s="1"/>
  <c r="E40" i="40"/>
  <c r="G40" i="40" s="1"/>
  <c r="G11" i="45"/>
  <c r="H10" i="45"/>
  <c r="I10" i="45" s="1"/>
  <c r="J10" i="45" s="1"/>
  <c r="K10" i="45" s="1"/>
  <c r="L10" i="45" s="1"/>
  <c r="M10" i="45" s="1"/>
  <c r="N10" i="45" s="1"/>
  <c r="O10" i="45" s="1"/>
  <c r="P10" i="45" s="1"/>
  <c r="Q10" i="45" s="1"/>
  <c r="R10" i="45" s="1"/>
  <c r="S10" i="45" s="1"/>
  <c r="T10" i="45" s="1"/>
  <c r="U10" i="45" s="1"/>
  <c r="V10" i="45" s="1"/>
  <c r="W10" i="45" s="1"/>
  <c r="X10" i="45" s="1"/>
  <c r="Y10" i="45" s="1"/>
  <c r="Z10" i="45" s="1"/>
  <c r="AA10" i="45" s="1"/>
  <c r="B172" i="41" l="1"/>
  <c r="B173" i="41"/>
  <c r="B64" i="40"/>
  <c r="D63" i="40"/>
  <c r="C63" i="40"/>
  <c r="H24" i="41"/>
  <c r="H23" i="41"/>
  <c r="Q8" i="45"/>
  <c r="R8" i="45" s="1"/>
  <c r="S8" i="45" s="1"/>
  <c r="E46" i="40" s="1"/>
  <c r="G46" i="40" s="1"/>
  <c r="E34" i="40"/>
  <c r="G34" i="40" s="1"/>
  <c r="A28" i="41"/>
  <c r="J26" i="41"/>
  <c r="F26" i="41"/>
  <c r="I26" i="41"/>
  <c r="G26" i="41"/>
  <c r="N26" i="41"/>
  <c r="A27" i="41"/>
  <c r="J25" i="41"/>
  <c r="I25" i="41"/>
  <c r="F25" i="41"/>
  <c r="G25" i="41"/>
  <c r="N25" i="41"/>
  <c r="B265" i="5"/>
  <c r="C171" i="5"/>
  <c r="C359" i="5" s="1"/>
  <c r="R24" i="41"/>
  <c r="L24" i="41"/>
  <c r="M24" i="41" s="1"/>
  <c r="P24" i="41"/>
  <c r="Q24" i="41"/>
  <c r="Q23" i="41"/>
  <c r="R23" i="41"/>
  <c r="L23" i="41"/>
  <c r="M23" i="41" s="1"/>
  <c r="P23" i="41"/>
  <c r="K24" i="41"/>
  <c r="K23" i="41"/>
  <c r="U6" i="45"/>
  <c r="C252" i="5"/>
  <c r="B158" i="5"/>
  <c r="B346" i="5" s="1"/>
  <c r="T8" i="45"/>
  <c r="B245" i="5"/>
  <c r="C151" i="5"/>
  <c r="C339" i="5" s="1"/>
  <c r="E11" i="40"/>
  <c r="G11" i="40" s="1"/>
  <c r="E61" i="40"/>
  <c r="G61" i="40" s="1"/>
  <c r="B250" i="5"/>
  <c r="C156" i="5"/>
  <c r="C344" i="5" s="1"/>
  <c r="E41" i="40"/>
  <c r="G41" i="40" s="1"/>
  <c r="B270" i="5"/>
  <c r="C176" i="5"/>
  <c r="C364" i="5" s="1"/>
  <c r="G12" i="45"/>
  <c r="H11" i="45"/>
  <c r="I11" i="45" s="1"/>
  <c r="J11" i="45" s="1"/>
  <c r="K11" i="45" s="1"/>
  <c r="L11" i="45" s="1"/>
  <c r="M11" i="45" s="1"/>
  <c r="N11" i="45" s="1"/>
  <c r="O11" i="45" s="1"/>
  <c r="P11" i="45" s="1"/>
  <c r="Q11" i="45" s="1"/>
  <c r="R11" i="45" s="1"/>
  <c r="S11" i="45" s="1"/>
  <c r="T11" i="45" s="1"/>
  <c r="U11" i="45" s="1"/>
  <c r="V11" i="45" s="1"/>
  <c r="W11" i="45" s="1"/>
  <c r="X11" i="45" s="1"/>
  <c r="Y11" i="45" s="1"/>
  <c r="Z11" i="45" s="1"/>
  <c r="AA11" i="45" s="1"/>
  <c r="B175" i="41" l="1"/>
  <c r="B174" i="41"/>
  <c r="B65" i="40"/>
  <c r="D64" i="40"/>
  <c r="C64" i="40"/>
  <c r="E64" i="40" s="1"/>
  <c r="G64" i="40" s="1"/>
  <c r="A65" i="40"/>
  <c r="A66" i="40" s="1"/>
  <c r="U8" i="45"/>
  <c r="F12" i="40"/>
  <c r="H12" i="40" s="1"/>
  <c r="K26" i="41"/>
  <c r="L26" i="41"/>
  <c r="M26" i="41" s="1"/>
  <c r="P26" i="41"/>
  <c r="Q26" i="41"/>
  <c r="R26" i="41"/>
  <c r="L25" i="41"/>
  <c r="M25" i="41" s="1"/>
  <c r="P25" i="41"/>
  <c r="Q25" i="41"/>
  <c r="R25" i="41"/>
  <c r="H26" i="41"/>
  <c r="H25" i="41"/>
  <c r="V8" i="45"/>
  <c r="W8" i="45" s="1"/>
  <c r="X8" i="45" s="1"/>
  <c r="E54" i="40"/>
  <c r="G54" i="40" s="1"/>
  <c r="K25" i="41"/>
  <c r="A30" i="41"/>
  <c r="F28" i="41"/>
  <c r="J28" i="41"/>
  <c r="G28" i="41"/>
  <c r="I28" i="41"/>
  <c r="N28" i="41"/>
  <c r="C150" i="5"/>
  <c r="C338" i="5" s="1"/>
  <c r="B244" i="5"/>
  <c r="A29" i="41"/>
  <c r="J27" i="41"/>
  <c r="G27" i="41"/>
  <c r="F27" i="41"/>
  <c r="I27" i="41"/>
  <c r="N27" i="41"/>
  <c r="B256" i="5"/>
  <c r="C162" i="5"/>
  <c r="C350" i="5" s="1"/>
  <c r="E21" i="41"/>
  <c r="D20" i="41"/>
  <c r="V6" i="45"/>
  <c r="B251" i="5"/>
  <c r="C157" i="5"/>
  <c r="C345" i="5" s="1"/>
  <c r="B271" i="5"/>
  <c r="C177" i="5"/>
  <c r="C365" i="5" s="1"/>
  <c r="B221" i="5"/>
  <c r="C127" i="5"/>
  <c r="C315" i="5" s="1"/>
  <c r="G13" i="45"/>
  <c r="H12" i="45"/>
  <c r="I12" i="45" s="1"/>
  <c r="J12" i="45" s="1"/>
  <c r="K12" i="45" s="1"/>
  <c r="L12" i="45" s="1"/>
  <c r="M12" i="45" s="1"/>
  <c r="N12" i="45" s="1"/>
  <c r="O12" i="45" s="1"/>
  <c r="P12" i="45" s="1"/>
  <c r="Q12" i="45" s="1"/>
  <c r="R12" i="45" s="1"/>
  <c r="S12" i="45" s="1"/>
  <c r="T12" i="45" s="1"/>
  <c r="U12" i="45" s="1"/>
  <c r="V12" i="45" s="1"/>
  <c r="W12" i="45" s="1"/>
  <c r="X12" i="45" s="1"/>
  <c r="Y12" i="45" s="1"/>
  <c r="Z12" i="45" s="1"/>
  <c r="AA12" i="45" s="1"/>
  <c r="B177" i="41" l="1"/>
  <c r="B176" i="41"/>
  <c r="C180" i="5"/>
  <c r="C368" i="5" s="1"/>
  <c r="B274" i="5"/>
  <c r="B66" i="40"/>
  <c r="D65" i="40"/>
  <c r="C65" i="40"/>
  <c r="F32" i="40"/>
  <c r="H32" i="40" s="1"/>
  <c r="B128" i="5"/>
  <c r="B316" i="5" s="1"/>
  <c r="C222" i="5"/>
  <c r="D23" i="41"/>
  <c r="E22" i="41"/>
  <c r="H28" i="41"/>
  <c r="A31" i="41"/>
  <c r="I29" i="41"/>
  <c r="F29" i="41"/>
  <c r="G29" i="41"/>
  <c r="J29" i="41"/>
  <c r="N29" i="41"/>
  <c r="I30" i="41"/>
  <c r="F30" i="41"/>
  <c r="J30" i="41"/>
  <c r="G30" i="41"/>
  <c r="N30" i="41"/>
  <c r="A32" i="41"/>
  <c r="B264" i="5"/>
  <c r="C170" i="5"/>
  <c r="C358" i="5" s="1"/>
  <c r="L27" i="41"/>
  <c r="M27" i="41" s="1"/>
  <c r="P27" i="41"/>
  <c r="Q27" i="41"/>
  <c r="R27" i="41"/>
  <c r="R28" i="41"/>
  <c r="L28" i="41"/>
  <c r="M28" i="41" s="1"/>
  <c r="P28" i="41"/>
  <c r="Q28" i="41"/>
  <c r="Y8" i="45"/>
  <c r="K27" i="41"/>
  <c r="K28" i="41"/>
  <c r="H27" i="41"/>
  <c r="E20" i="40"/>
  <c r="G20" i="40" s="1"/>
  <c r="W6" i="45"/>
  <c r="X6" i="45" s="1"/>
  <c r="Y6" i="45" s="1"/>
  <c r="E50" i="40"/>
  <c r="G50" i="40" s="1"/>
  <c r="E26" i="40"/>
  <c r="G26" i="40" s="1"/>
  <c r="E56" i="40"/>
  <c r="G56" i="40" s="1"/>
  <c r="G14" i="45"/>
  <c r="H13" i="45"/>
  <c r="I13" i="45" s="1"/>
  <c r="J13" i="45" s="1"/>
  <c r="K13" i="45" s="1"/>
  <c r="L13" i="45" s="1"/>
  <c r="M13" i="45" s="1"/>
  <c r="N13" i="45" s="1"/>
  <c r="O13" i="45" s="1"/>
  <c r="P13" i="45" s="1"/>
  <c r="Q13" i="45" s="1"/>
  <c r="R13" i="45" s="1"/>
  <c r="S13" i="45" s="1"/>
  <c r="T13" i="45" s="1"/>
  <c r="U13" i="45" s="1"/>
  <c r="V13" i="45" s="1"/>
  <c r="W13" i="45" s="1"/>
  <c r="X13" i="45" s="1"/>
  <c r="Y13" i="45" s="1"/>
  <c r="Z13" i="45" s="1"/>
  <c r="AA13" i="45" s="1"/>
  <c r="B178" i="41" l="1"/>
  <c r="B179" i="41"/>
  <c r="B67" i="40"/>
  <c r="D66" i="40"/>
  <c r="C66" i="40"/>
  <c r="A67" i="40"/>
  <c r="A68" i="40" s="1"/>
  <c r="C242" i="5"/>
  <c r="B148" i="5"/>
  <c r="B336" i="5" s="1"/>
  <c r="H30" i="41"/>
  <c r="K30" i="41"/>
  <c r="Z8" i="45"/>
  <c r="AA8" i="45" s="1"/>
  <c r="P29" i="41"/>
  <c r="Q29" i="41"/>
  <c r="R29" i="41"/>
  <c r="L29" i="41"/>
  <c r="M29" i="41" s="1"/>
  <c r="Z6" i="45"/>
  <c r="AA6" i="45" s="1"/>
  <c r="A34" i="41"/>
  <c r="G32" i="41"/>
  <c r="J32" i="41"/>
  <c r="I32" i="41"/>
  <c r="F32" i="41"/>
  <c r="N32" i="41"/>
  <c r="P30" i="41"/>
  <c r="Q30" i="41"/>
  <c r="R30" i="41"/>
  <c r="L30" i="41"/>
  <c r="M30" i="41" s="1"/>
  <c r="H29" i="41"/>
  <c r="K29" i="41"/>
  <c r="A33" i="41"/>
  <c r="G31" i="41"/>
  <c r="J31" i="41"/>
  <c r="I31" i="41"/>
  <c r="F31" i="41"/>
  <c r="N31" i="41"/>
  <c r="C166" i="5"/>
  <c r="C354" i="5" s="1"/>
  <c r="B260" i="5"/>
  <c r="C136" i="5"/>
  <c r="C324" i="5" s="1"/>
  <c r="B230" i="5"/>
  <c r="E21" i="40"/>
  <c r="G21" i="40" s="1"/>
  <c r="B236" i="5"/>
  <c r="C142" i="5"/>
  <c r="C330" i="5" s="1"/>
  <c r="E39" i="40"/>
  <c r="G39" i="40" s="1"/>
  <c r="B266" i="5"/>
  <c r="C172" i="5"/>
  <c r="C360" i="5" s="1"/>
  <c r="G15" i="45"/>
  <c r="H14" i="45"/>
  <c r="I14" i="45" s="1"/>
  <c r="J14" i="45" s="1"/>
  <c r="K14" i="45" s="1"/>
  <c r="L14" i="45" s="1"/>
  <c r="M14" i="45" s="1"/>
  <c r="N14" i="45" s="1"/>
  <c r="O14" i="45" s="1"/>
  <c r="P14" i="45" s="1"/>
  <c r="Q14" i="45" s="1"/>
  <c r="R14" i="45" s="1"/>
  <c r="S14" i="45" s="1"/>
  <c r="T14" i="45" s="1"/>
  <c r="U14" i="45" s="1"/>
  <c r="V14" i="45" s="1"/>
  <c r="W14" i="45" s="1"/>
  <c r="X14" i="45" s="1"/>
  <c r="Y14" i="45" s="1"/>
  <c r="Z14" i="45" s="1"/>
  <c r="AA14" i="45" s="1"/>
  <c r="B181" i="41" l="1"/>
  <c r="B180" i="41"/>
  <c r="B68" i="40"/>
  <c r="D67" i="40"/>
  <c r="C67" i="40"/>
  <c r="E51" i="40"/>
  <c r="G51" i="40" s="1"/>
  <c r="B261" i="5" s="1"/>
  <c r="E9" i="40"/>
  <c r="G9" i="40" s="1"/>
  <c r="D16" i="41" s="1"/>
  <c r="E44" i="40"/>
  <c r="G44" i="40" s="1"/>
  <c r="K32" i="41"/>
  <c r="H32" i="41"/>
  <c r="H31" i="41"/>
  <c r="A35" i="41"/>
  <c r="I33" i="41"/>
  <c r="J33" i="41"/>
  <c r="G33" i="41"/>
  <c r="F33" i="41"/>
  <c r="N33" i="41"/>
  <c r="P32" i="41"/>
  <c r="Q32" i="41"/>
  <c r="R32" i="41"/>
  <c r="L32" i="41"/>
  <c r="M32" i="41" s="1"/>
  <c r="Q31" i="41"/>
  <c r="R31" i="41"/>
  <c r="L31" i="41"/>
  <c r="M31" i="41" s="1"/>
  <c r="P31" i="41"/>
  <c r="K31" i="41"/>
  <c r="A36" i="41"/>
  <c r="J34" i="41"/>
  <c r="G34" i="41"/>
  <c r="I34" i="41"/>
  <c r="F34" i="41"/>
  <c r="N34" i="41"/>
  <c r="C155" i="5"/>
  <c r="C343" i="5" s="1"/>
  <c r="B249" i="5"/>
  <c r="C137" i="5"/>
  <c r="C325" i="5" s="1"/>
  <c r="B231" i="5"/>
  <c r="G16" i="45"/>
  <c r="H15" i="45"/>
  <c r="I15" i="45" s="1"/>
  <c r="J15" i="45" s="1"/>
  <c r="K15" i="45" s="1"/>
  <c r="L15" i="45" s="1"/>
  <c r="M15" i="45" s="1"/>
  <c r="N15" i="45" s="1"/>
  <c r="O15" i="45" s="1"/>
  <c r="P15" i="45" s="1"/>
  <c r="Q15" i="45" s="1"/>
  <c r="R15" i="45" s="1"/>
  <c r="S15" i="45" s="1"/>
  <c r="T15" i="45" s="1"/>
  <c r="U15" i="45" s="1"/>
  <c r="V15" i="45" s="1"/>
  <c r="W15" i="45" s="1"/>
  <c r="X15" i="45" s="1"/>
  <c r="Y15" i="45" s="1"/>
  <c r="Z15" i="45" s="1"/>
  <c r="AA15" i="45" s="1"/>
  <c r="B182" i="41" l="1"/>
  <c r="B183" i="41"/>
  <c r="B69" i="40"/>
  <c r="D68" i="40"/>
  <c r="C68" i="40"/>
  <c r="A69" i="40"/>
  <c r="A70" i="40" s="1"/>
  <c r="B219" i="5"/>
  <c r="E17" i="41"/>
  <c r="C167" i="5"/>
  <c r="C355" i="5" s="1"/>
  <c r="C125" i="5"/>
  <c r="C313" i="5" s="1"/>
  <c r="C160" i="5"/>
  <c r="C348" i="5" s="1"/>
  <c r="B254" i="5"/>
  <c r="E66" i="40"/>
  <c r="G66" i="40" s="1"/>
  <c r="E59" i="40"/>
  <c r="G59" i="40" s="1"/>
  <c r="K34" i="41"/>
  <c r="H34" i="41"/>
  <c r="H33" i="41"/>
  <c r="P34" i="41"/>
  <c r="R34" i="41"/>
  <c r="Q34" i="41"/>
  <c r="L34" i="41"/>
  <c r="M34" i="41" s="1"/>
  <c r="R33" i="41"/>
  <c r="L33" i="41"/>
  <c r="M33" i="41" s="1"/>
  <c r="P33" i="41"/>
  <c r="Q33" i="41"/>
  <c r="A38" i="41"/>
  <c r="J36" i="41"/>
  <c r="I36" i="41"/>
  <c r="F36" i="41"/>
  <c r="G36" i="41"/>
  <c r="N36" i="41"/>
  <c r="D36" i="41"/>
  <c r="K33" i="41"/>
  <c r="A37" i="41"/>
  <c r="J35" i="41"/>
  <c r="I35" i="41"/>
  <c r="F35" i="41"/>
  <c r="G35" i="41"/>
  <c r="N35" i="41"/>
  <c r="G17" i="45"/>
  <c r="H16" i="45"/>
  <c r="I16" i="45" s="1"/>
  <c r="J16" i="45" s="1"/>
  <c r="K16" i="45" s="1"/>
  <c r="L16" i="45" s="1"/>
  <c r="M16" i="45" s="1"/>
  <c r="N16" i="45" s="1"/>
  <c r="O16" i="45" s="1"/>
  <c r="P16" i="45" s="1"/>
  <c r="Q16" i="45" s="1"/>
  <c r="R16" i="45" s="1"/>
  <c r="S16" i="45" s="1"/>
  <c r="T16" i="45" s="1"/>
  <c r="U16" i="45" s="1"/>
  <c r="V16" i="45" s="1"/>
  <c r="W16" i="45" s="1"/>
  <c r="X16" i="45" s="1"/>
  <c r="Y16" i="45" s="1"/>
  <c r="Z16" i="45" s="1"/>
  <c r="AA16" i="45" s="1"/>
  <c r="B185" i="41" l="1"/>
  <c r="B184" i="41"/>
  <c r="B70" i="40"/>
  <c r="D69" i="40"/>
  <c r="C69" i="40"/>
  <c r="E69" i="40" s="1"/>
  <c r="G69" i="40" s="1"/>
  <c r="B269" i="5"/>
  <c r="C175" i="5"/>
  <c r="C363" i="5" s="1"/>
  <c r="C182" i="5"/>
  <c r="C370" i="5" s="1"/>
  <c r="B276" i="5"/>
  <c r="K35" i="41"/>
  <c r="K36" i="41"/>
  <c r="L36" i="41"/>
  <c r="M36" i="41" s="1"/>
  <c r="P36" i="41"/>
  <c r="Q36" i="41"/>
  <c r="R36" i="41"/>
  <c r="Q35" i="41"/>
  <c r="R35" i="41"/>
  <c r="L35" i="41"/>
  <c r="M35" i="41" s="1"/>
  <c r="P35" i="41"/>
  <c r="H35" i="41"/>
  <c r="A40" i="41"/>
  <c r="J38" i="41"/>
  <c r="F38" i="41"/>
  <c r="I38" i="41"/>
  <c r="G38" i="41"/>
  <c r="N38" i="41"/>
  <c r="D38" i="41"/>
  <c r="H36" i="41"/>
  <c r="A39" i="41"/>
  <c r="I37" i="41"/>
  <c r="J37" i="41"/>
  <c r="G37" i="41"/>
  <c r="F37" i="41"/>
  <c r="N37" i="41"/>
  <c r="E37" i="41"/>
  <c r="G18" i="45"/>
  <c r="H17" i="45"/>
  <c r="I17" i="45" s="1"/>
  <c r="J17" i="45" s="1"/>
  <c r="K17" i="45" s="1"/>
  <c r="L17" i="45" s="1"/>
  <c r="M17" i="45" s="1"/>
  <c r="N17" i="45" s="1"/>
  <c r="O17" i="45" s="1"/>
  <c r="P17" i="45" s="1"/>
  <c r="Q17" i="45" s="1"/>
  <c r="R17" i="45" s="1"/>
  <c r="S17" i="45" s="1"/>
  <c r="T17" i="45" s="1"/>
  <c r="U17" i="45" s="1"/>
  <c r="V17" i="45" s="1"/>
  <c r="W17" i="45" s="1"/>
  <c r="X17" i="45" s="1"/>
  <c r="Y17" i="45" s="1"/>
  <c r="Z17" i="45" s="1"/>
  <c r="AA17" i="45" s="1"/>
  <c r="B186" i="41" l="1"/>
  <c r="B187" i="41"/>
  <c r="B279" i="5"/>
  <c r="C185" i="5"/>
  <c r="C373" i="5" s="1"/>
  <c r="B71" i="40"/>
  <c r="D70" i="40"/>
  <c r="C70" i="40"/>
  <c r="E70" i="40" s="1"/>
  <c r="G70" i="40" s="1"/>
  <c r="A71" i="40"/>
  <c r="A72" i="40" s="1"/>
  <c r="K38" i="41"/>
  <c r="H37" i="41"/>
  <c r="P37" i="41"/>
  <c r="Q37" i="41"/>
  <c r="R37" i="41"/>
  <c r="L37" i="41"/>
  <c r="M37" i="41" s="1"/>
  <c r="P38" i="41"/>
  <c r="Q38" i="41"/>
  <c r="R38" i="41"/>
  <c r="L38" i="41"/>
  <c r="M38" i="41" s="1"/>
  <c r="H38" i="41"/>
  <c r="K37" i="41"/>
  <c r="A41" i="41"/>
  <c r="I39" i="41"/>
  <c r="G39" i="41"/>
  <c r="J39" i="41"/>
  <c r="F39" i="41"/>
  <c r="N39" i="41"/>
  <c r="E39" i="41"/>
  <c r="A42" i="41"/>
  <c r="J40" i="41"/>
  <c r="I40" i="41"/>
  <c r="F40" i="41"/>
  <c r="G40" i="41"/>
  <c r="N40" i="41"/>
  <c r="D40" i="41"/>
  <c r="G19" i="45"/>
  <c r="H18" i="45"/>
  <c r="I18" i="45" s="1"/>
  <c r="J18" i="45" s="1"/>
  <c r="K18" i="45" s="1"/>
  <c r="L18" i="45" s="1"/>
  <c r="M18" i="45" s="1"/>
  <c r="N18" i="45" s="1"/>
  <c r="O18" i="45" s="1"/>
  <c r="P18" i="45" s="1"/>
  <c r="Q18" i="45" s="1"/>
  <c r="R18" i="45" s="1"/>
  <c r="S18" i="45" s="1"/>
  <c r="T18" i="45" s="1"/>
  <c r="U18" i="45" s="1"/>
  <c r="V18" i="45" s="1"/>
  <c r="W18" i="45" s="1"/>
  <c r="X18" i="45" s="1"/>
  <c r="Y18" i="45" s="1"/>
  <c r="Z18" i="45" s="1"/>
  <c r="AA18" i="45" s="1"/>
  <c r="B189" i="41" l="1"/>
  <c r="B188" i="41"/>
  <c r="B72" i="40"/>
  <c r="D71" i="40"/>
  <c r="C71" i="40"/>
  <c r="E71" i="40" s="1"/>
  <c r="G71" i="40" s="1"/>
  <c r="A73" i="40"/>
  <c r="B280" i="5"/>
  <c r="C186" i="5"/>
  <c r="C374" i="5" s="1"/>
  <c r="K40" i="41"/>
  <c r="H39" i="41"/>
  <c r="Q40" i="41"/>
  <c r="R40" i="41"/>
  <c r="L40" i="41"/>
  <c r="M40" i="41" s="1"/>
  <c r="P40" i="41"/>
  <c r="Q39" i="41"/>
  <c r="R39" i="41"/>
  <c r="L39" i="41"/>
  <c r="M39" i="41" s="1"/>
  <c r="P39" i="41"/>
  <c r="H40" i="41"/>
  <c r="A43" i="41"/>
  <c r="I41" i="41"/>
  <c r="J41" i="41"/>
  <c r="G41" i="41"/>
  <c r="F41" i="41"/>
  <c r="N41" i="41"/>
  <c r="E41" i="41"/>
  <c r="A44" i="41"/>
  <c r="I42" i="41"/>
  <c r="J42" i="41"/>
  <c r="G42" i="41"/>
  <c r="F42" i="41"/>
  <c r="N42" i="41"/>
  <c r="K39" i="41"/>
  <c r="G20" i="45"/>
  <c r="H19" i="45"/>
  <c r="I19" i="45" s="1"/>
  <c r="J19" i="45" s="1"/>
  <c r="K19" i="45" s="1"/>
  <c r="L19" i="45" s="1"/>
  <c r="M19" i="45" s="1"/>
  <c r="N19" i="45" s="1"/>
  <c r="O19" i="45" s="1"/>
  <c r="P19" i="45" s="1"/>
  <c r="Q19" i="45" s="1"/>
  <c r="R19" i="45" s="1"/>
  <c r="S19" i="45" s="1"/>
  <c r="T19" i="45" s="1"/>
  <c r="U19" i="45" s="1"/>
  <c r="V19" i="45" s="1"/>
  <c r="W19" i="45" s="1"/>
  <c r="X19" i="45" s="1"/>
  <c r="Y19" i="45" s="1"/>
  <c r="Z19" i="45" s="1"/>
  <c r="AA19" i="45" s="1"/>
  <c r="B190" i="41" l="1"/>
  <c r="B191" i="41"/>
  <c r="C187" i="5"/>
  <c r="C375" i="5" s="1"/>
  <c r="B281" i="5"/>
  <c r="B73" i="40"/>
  <c r="D72" i="40"/>
  <c r="F72" i="40" s="1"/>
  <c r="H72" i="40" s="1"/>
  <c r="C72" i="40"/>
  <c r="H42" i="41"/>
  <c r="H41" i="41"/>
  <c r="L42" i="41"/>
  <c r="M42" i="41" s="1"/>
  <c r="P42" i="41"/>
  <c r="Q42" i="41"/>
  <c r="R42" i="41"/>
  <c r="K41" i="41"/>
  <c r="K42" i="41"/>
  <c r="J44" i="41"/>
  <c r="G44" i="41"/>
  <c r="I44" i="41"/>
  <c r="F44" i="41"/>
  <c r="N44" i="41"/>
  <c r="A46" i="41"/>
  <c r="A45" i="41"/>
  <c r="J43" i="41"/>
  <c r="I43" i="41"/>
  <c r="F43" i="41"/>
  <c r="G43" i="41"/>
  <c r="N43" i="41"/>
  <c r="Q41" i="41"/>
  <c r="R41" i="41"/>
  <c r="L41" i="41"/>
  <c r="M41" i="41" s="1"/>
  <c r="P41" i="41"/>
  <c r="G21" i="45"/>
  <c r="H20" i="45"/>
  <c r="I20" i="45" s="1"/>
  <c r="J20" i="45" s="1"/>
  <c r="K20" i="45" s="1"/>
  <c r="L20" i="45" s="1"/>
  <c r="M20" i="45" s="1"/>
  <c r="N20" i="45" s="1"/>
  <c r="O20" i="45" s="1"/>
  <c r="P20" i="45" s="1"/>
  <c r="Q20" i="45" s="1"/>
  <c r="R20" i="45" s="1"/>
  <c r="S20" i="45" s="1"/>
  <c r="T20" i="45" s="1"/>
  <c r="U20" i="45" s="1"/>
  <c r="V20" i="45" s="1"/>
  <c r="W20" i="45" s="1"/>
  <c r="X20" i="45" s="1"/>
  <c r="Y20" i="45" s="1"/>
  <c r="Z20" i="45" s="1"/>
  <c r="AA20" i="45" s="1"/>
  <c r="B193" i="41" l="1"/>
  <c r="B192" i="41"/>
  <c r="B74" i="40"/>
  <c r="D73" i="40"/>
  <c r="C73" i="40"/>
  <c r="A74" i="40"/>
  <c r="A75" i="40" s="1"/>
  <c r="C282" i="5"/>
  <c r="B188" i="5"/>
  <c r="B376" i="5" s="1"/>
  <c r="H43" i="41"/>
  <c r="A48" i="41"/>
  <c r="I46" i="41"/>
  <c r="F46" i="41"/>
  <c r="G46" i="41"/>
  <c r="J46" i="41"/>
  <c r="N46" i="41"/>
  <c r="K43" i="41"/>
  <c r="A47" i="41"/>
  <c r="I45" i="41"/>
  <c r="F45" i="41"/>
  <c r="J45" i="41"/>
  <c r="G45" i="41"/>
  <c r="N45" i="41"/>
  <c r="P44" i="41"/>
  <c r="Q44" i="41"/>
  <c r="R44" i="41"/>
  <c r="L44" i="41"/>
  <c r="M44" i="41" s="1"/>
  <c r="Q43" i="41"/>
  <c r="R43" i="41"/>
  <c r="L43" i="41"/>
  <c r="M43" i="41" s="1"/>
  <c r="P43" i="41"/>
  <c r="H44" i="41"/>
  <c r="K44" i="41"/>
  <c r="G22" i="45"/>
  <c r="H21" i="45"/>
  <c r="I21" i="45" s="1"/>
  <c r="J21" i="45" s="1"/>
  <c r="K21" i="45" s="1"/>
  <c r="L21" i="45" s="1"/>
  <c r="M21" i="45" s="1"/>
  <c r="N21" i="45" s="1"/>
  <c r="O21" i="45" s="1"/>
  <c r="P21" i="45" s="1"/>
  <c r="Q21" i="45" s="1"/>
  <c r="R21" i="45" s="1"/>
  <c r="S21" i="45" s="1"/>
  <c r="T21" i="45" s="1"/>
  <c r="U21" i="45" s="1"/>
  <c r="V21" i="45" s="1"/>
  <c r="W21" i="45" s="1"/>
  <c r="X21" i="45" s="1"/>
  <c r="Y21" i="45" s="1"/>
  <c r="Z21" i="45" s="1"/>
  <c r="AA21" i="45" s="1"/>
  <c r="B194" i="41" l="1"/>
  <c r="B195" i="41"/>
  <c r="B75" i="40"/>
  <c r="C74" i="40"/>
  <c r="D74" i="40"/>
  <c r="L46" i="41"/>
  <c r="M46" i="41" s="1"/>
  <c r="P46" i="41"/>
  <c r="Q46" i="41"/>
  <c r="R46" i="41"/>
  <c r="H45" i="41"/>
  <c r="H46" i="41"/>
  <c r="Q45" i="41"/>
  <c r="R45" i="41"/>
  <c r="L45" i="41"/>
  <c r="M45" i="41" s="1"/>
  <c r="P45" i="41"/>
  <c r="K46" i="41"/>
  <c r="K45" i="41"/>
  <c r="A49" i="41"/>
  <c r="F47" i="41"/>
  <c r="J47" i="41"/>
  <c r="G47" i="41"/>
  <c r="I47" i="41"/>
  <c r="N47" i="41"/>
  <c r="A50" i="41"/>
  <c r="J48" i="41"/>
  <c r="G48" i="41"/>
  <c r="I48" i="41"/>
  <c r="F48" i="41"/>
  <c r="N48" i="41"/>
  <c r="D48" i="41"/>
  <c r="G23" i="45"/>
  <c r="H22" i="45"/>
  <c r="I22" i="45" s="1"/>
  <c r="J22" i="45" s="1"/>
  <c r="K22" i="45" s="1"/>
  <c r="L22" i="45" s="1"/>
  <c r="M22" i="45" s="1"/>
  <c r="N22" i="45" s="1"/>
  <c r="O22" i="45" s="1"/>
  <c r="P22" i="45" s="1"/>
  <c r="Q22" i="45" s="1"/>
  <c r="R22" i="45" s="1"/>
  <c r="S22" i="45" s="1"/>
  <c r="T22" i="45" s="1"/>
  <c r="U22" i="45" s="1"/>
  <c r="V22" i="45" s="1"/>
  <c r="W22" i="45" s="1"/>
  <c r="X22" i="45" s="1"/>
  <c r="Y22" i="45" s="1"/>
  <c r="Z22" i="45" s="1"/>
  <c r="AA22" i="45" s="1"/>
  <c r="B197" i="41" l="1"/>
  <c r="B196" i="41"/>
  <c r="B76" i="40"/>
  <c r="D75" i="40"/>
  <c r="C75" i="40"/>
  <c r="A76" i="40"/>
  <c r="A77" i="40" s="1"/>
  <c r="K48" i="41"/>
  <c r="H47" i="41"/>
  <c r="A51" i="41"/>
  <c r="I49" i="41"/>
  <c r="J49" i="41"/>
  <c r="G49" i="41"/>
  <c r="F49" i="41"/>
  <c r="N49" i="41"/>
  <c r="E49" i="41"/>
  <c r="A52" i="41"/>
  <c r="I50" i="41"/>
  <c r="J50" i="41"/>
  <c r="F50" i="41"/>
  <c r="G50" i="41"/>
  <c r="N50" i="41"/>
  <c r="D50" i="41"/>
  <c r="P47" i="41"/>
  <c r="Q47" i="41"/>
  <c r="R47" i="41"/>
  <c r="L47" i="41"/>
  <c r="M47" i="41" s="1"/>
  <c r="K47" i="41"/>
  <c r="P48" i="41"/>
  <c r="Q48" i="41"/>
  <c r="L48" i="41"/>
  <c r="M48" i="41" s="1"/>
  <c r="R48" i="41"/>
  <c r="H48" i="41"/>
  <c r="G24" i="45"/>
  <c r="H23" i="45"/>
  <c r="I23" i="45" s="1"/>
  <c r="J23" i="45" s="1"/>
  <c r="K23" i="45" s="1"/>
  <c r="L23" i="45" s="1"/>
  <c r="M23" i="45" s="1"/>
  <c r="N23" i="45" s="1"/>
  <c r="O23" i="45" s="1"/>
  <c r="P23" i="45" s="1"/>
  <c r="Q23" i="45" s="1"/>
  <c r="R23" i="45" s="1"/>
  <c r="S23" i="45" s="1"/>
  <c r="T23" i="45" s="1"/>
  <c r="U23" i="45" s="1"/>
  <c r="V23" i="45" s="1"/>
  <c r="W23" i="45" s="1"/>
  <c r="X23" i="45" s="1"/>
  <c r="Y23" i="45" s="1"/>
  <c r="Z23" i="45" s="1"/>
  <c r="AA23" i="45" s="1"/>
  <c r="B198" i="41" l="1"/>
  <c r="B199" i="41"/>
  <c r="B77" i="40"/>
  <c r="D76" i="40"/>
  <c r="C76" i="40"/>
  <c r="E76" i="40" s="1"/>
  <c r="G76" i="40" s="1"/>
  <c r="H49" i="41"/>
  <c r="A54" i="41"/>
  <c r="J52" i="41"/>
  <c r="I52" i="41"/>
  <c r="F52" i="41"/>
  <c r="G52" i="41"/>
  <c r="N52" i="41"/>
  <c r="L49" i="41"/>
  <c r="M49" i="41" s="1"/>
  <c r="P49" i="41"/>
  <c r="Q49" i="41"/>
  <c r="R49" i="41"/>
  <c r="P50" i="41"/>
  <c r="Q50" i="41"/>
  <c r="R50" i="41"/>
  <c r="L50" i="41"/>
  <c r="M50" i="41" s="1"/>
  <c r="H50" i="41"/>
  <c r="K49" i="41"/>
  <c r="K50" i="41"/>
  <c r="A53" i="41"/>
  <c r="J51" i="41"/>
  <c r="I51" i="41"/>
  <c r="F51" i="41"/>
  <c r="G51" i="41"/>
  <c r="N51" i="41"/>
  <c r="E51" i="41"/>
  <c r="G25" i="45"/>
  <c r="H24" i="45"/>
  <c r="I24" i="45" s="1"/>
  <c r="J24" i="45" s="1"/>
  <c r="K24" i="45" s="1"/>
  <c r="L24" i="45" s="1"/>
  <c r="M24" i="45" s="1"/>
  <c r="N24" i="45" s="1"/>
  <c r="O24" i="45" s="1"/>
  <c r="P24" i="45" s="1"/>
  <c r="Q24" i="45" s="1"/>
  <c r="R24" i="45" s="1"/>
  <c r="S24" i="45" s="1"/>
  <c r="T24" i="45" s="1"/>
  <c r="U24" i="45" s="1"/>
  <c r="V24" i="45" s="1"/>
  <c r="W24" i="45" s="1"/>
  <c r="X24" i="45" s="1"/>
  <c r="Y24" i="45" s="1"/>
  <c r="Z24" i="45" s="1"/>
  <c r="AA24" i="45" s="1"/>
  <c r="B201" i="41" l="1"/>
  <c r="B200" i="41"/>
  <c r="C192" i="5"/>
  <c r="C380" i="5" s="1"/>
  <c r="B286" i="5"/>
  <c r="B78" i="40"/>
  <c r="D77" i="40"/>
  <c r="C77" i="40"/>
  <c r="A78" i="40"/>
  <c r="A79" i="40" s="1"/>
  <c r="K51" i="41"/>
  <c r="K52" i="41"/>
  <c r="Q52" i="41"/>
  <c r="R52" i="41"/>
  <c r="L52" i="41"/>
  <c r="M52" i="41" s="1"/>
  <c r="P52" i="41"/>
  <c r="P51" i="41"/>
  <c r="Q51" i="41"/>
  <c r="R51" i="41"/>
  <c r="L51" i="41"/>
  <c r="M51" i="41" s="1"/>
  <c r="H51" i="41"/>
  <c r="H52" i="41"/>
  <c r="A55" i="41"/>
  <c r="J53" i="41"/>
  <c r="G53" i="41"/>
  <c r="F53" i="41"/>
  <c r="I53" i="41"/>
  <c r="N53" i="41"/>
  <c r="A56" i="41"/>
  <c r="F54" i="41"/>
  <c r="I54" i="41"/>
  <c r="G54" i="41"/>
  <c r="J54" i="41"/>
  <c r="N54" i="41"/>
  <c r="G26" i="45"/>
  <c r="H25" i="45"/>
  <c r="I25" i="45" s="1"/>
  <c r="J25" i="45" s="1"/>
  <c r="K25" i="45" s="1"/>
  <c r="L25" i="45" s="1"/>
  <c r="M25" i="45" s="1"/>
  <c r="N25" i="45" s="1"/>
  <c r="O25" i="45" s="1"/>
  <c r="P25" i="45" s="1"/>
  <c r="Q25" i="45" s="1"/>
  <c r="R25" i="45" s="1"/>
  <c r="S25" i="45" s="1"/>
  <c r="T25" i="45" s="1"/>
  <c r="U25" i="45" s="1"/>
  <c r="V25" i="45" s="1"/>
  <c r="W25" i="45" s="1"/>
  <c r="X25" i="45" s="1"/>
  <c r="Y25" i="45" s="1"/>
  <c r="Z25" i="45" s="1"/>
  <c r="AA25" i="45" s="1"/>
  <c r="B202" i="41" l="1"/>
  <c r="B203" i="41"/>
  <c r="B79" i="40"/>
  <c r="D78" i="40"/>
  <c r="C78" i="40"/>
  <c r="A80" i="40"/>
  <c r="H53" i="41"/>
  <c r="K54" i="41"/>
  <c r="A57" i="41"/>
  <c r="G55" i="41"/>
  <c r="F55" i="41"/>
  <c r="I55" i="41"/>
  <c r="J55" i="41"/>
  <c r="N55" i="41"/>
  <c r="A58" i="41"/>
  <c r="J56" i="41"/>
  <c r="I56" i="41"/>
  <c r="F56" i="41"/>
  <c r="G56" i="41"/>
  <c r="N56" i="41"/>
  <c r="D56" i="41"/>
  <c r="L54" i="41"/>
  <c r="M54" i="41" s="1"/>
  <c r="R54" i="41"/>
  <c r="P54" i="41"/>
  <c r="Q54" i="41"/>
  <c r="H54" i="41"/>
  <c r="R53" i="41"/>
  <c r="L53" i="41"/>
  <c r="M53" i="41" s="1"/>
  <c r="Q53" i="41"/>
  <c r="P53" i="41"/>
  <c r="K53" i="41"/>
  <c r="G27" i="45"/>
  <c r="H26" i="45"/>
  <c r="I26" i="45" s="1"/>
  <c r="J26" i="45" s="1"/>
  <c r="K26" i="45" s="1"/>
  <c r="L26" i="45" s="1"/>
  <c r="M26" i="45" s="1"/>
  <c r="N26" i="45" s="1"/>
  <c r="O26" i="45" s="1"/>
  <c r="P26" i="45" s="1"/>
  <c r="Q26" i="45" s="1"/>
  <c r="R26" i="45" s="1"/>
  <c r="S26" i="45" s="1"/>
  <c r="T26" i="45" s="1"/>
  <c r="U26" i="45" s="1"/>
  <c r="V26" i="45" s="1"/>
  <c r="W26" i="45" s="1"/>
  <c r="X26" i="45" s="1"/>
  <c r="Y26" i="45" s="1"/>
  <c r="Z26" i="45" s="1"/>
  <c r="AA26" i="45" s="1"/>
  <c r="B205" i="41" l="1"/>
  <c r="B204" i="41"/>
  <c r="B80" i="40"/>
  <c r="D79" i="40"/>
  <c r="C79" i="40"/>
  <c r="E79" i="40" s="1"/>
  <c r="G79" i="40" s="1"/>
  <c r="K56" i="41"/>
  <c r="H55" i="41"/>
  <c r="I58" i="41"/>
  <c r="J58" i="41"/>
  <c r="F58" i="41"/>
  <c r="G58" i="41"/>
  <c r="N58" i="41"/>
  <c r="A60" i="41"/>
  <c r="L55" i="41"/>
  <c r="M55" i="41" s="1"/>
  <c r="P55" i="41"/>
  <c r="Q55" i="41"/>
  <c r="R55" i="41"/>
  <c r="K55" i="41"/>
  <c r="R56" i="41"/>
  <c r="P56" i="41"/>
  <c r="Q56" i="41"/>
  <c r="L56" i="41"/>
  <c r="M56" i="41" s="1"/>
  <c r="H56" i="41"/>
  <c r="A59" i="41"/>
  <c r="I57" i="41"/>
  <c r="J57" i="41"/>
  <c r="G57" i="41"/>
  <c r="F57" i="41"/>
  <c r="N57" i="41"/>
  <c r="E57" i="41"/>
  <c r="G28" i="45"/>
  <c r="H27" i="45"/>
  <c r="I27" i="45" s="1"/>
  <c r="J27" i="45" s="1"/>
  <c r="K27" i="45" s="1"/>
  <c r="L27" i="45" s="1"/>
  <c r="M27" i="45" s="1"/>
  <c r="N27" i="45" s="1"/>
  <c r="O27" i="45" s="1"/>
  <c r="P27" i="45" s="1"/>
  <c r="Q27" i="45" s="1"/>
  <c r="R27" i="45" s="1"/>
  <c r="S27" i="45" s="1"/>
  <c r="T27" i="45" s="1"/>
  <c r="U27" i="45" s="1"/>
  <c r="V27" i="45" s="1"/>
  <c r="W27" i="45" s="1"/>
  <c r="X27" i="45" s="1"/>
  <c r="Y27" i="45" s="1"/>
  <c r="Z27" i="45" s="1"/>
  <c r="AA27" i="45" s="1"/>
  <c r="B206" i="41" l="1"/>
  <c r="B207" i="41"/>
  <c r="C195" i="5"/>
  <c r="C383" i="5" s="1"/>
  <c r="B289" i="5"/>
  <c r="B81" i="40"/>
  <c r="D80" i="40"/>
  <c r="C80" i="40"/>
  <c r="E80" i="40" s="1"/>
  <c r="G80" i="40" s="1"/>
  <c r="A81" i="40"/>
  <c r="A82" i="40" s="1"/>
  <c r="H57" i="41"/>
  <c r="A62" i="41"/>
  <c r="J60" i="41"/>
  <c r="G60" i="41"/>
  <c r="I60" i="41"/>
  <c r="F60" i="41"/>
  <c r="N60" i="41"/>
  <c r="P58" i="41"/>
  <c r="Q58" i="41"/>
  <c r="R58" i="41"/>
  <c r="L58" i="41"/>
  <c r="M58" i="41" s="1"/>
  <c r="P57" i="41"/>
  <c r="Q57" i="41"/>
  <c r="R57" i="41"/>
  <c r="L57" i="41"/>
  <c r="M57" i="41" s="1"/>
  <c r="K57" i="41"/>
  <c r="H58" i="41"/>
  <c r="A61" i="41"/>
  <c r="J59" i="41"/>
  <c r="I59" i="41"/>
  <c r="G59" i="41"/>
  <c r="F59" i="41"/>
  <c r="N59" i="41"/>
  <c r="K58" i="41"/>
  <c r="G29" i="45"/>
  <c r="H28" i="45"/>
  <c r="I28" i="45" s="1"/>
  <c r="J28" i="45" s="1"/>
  <c r="K28" i="45" s="1"/>
  <c r="L28" i="45" s="1"/>
  <c r="M28" i="45" s="1"/>
  <c r="N28" i="45" s="1"/>
  <c r="O28" i="45" s="1"/>
  <c r="P28" i="45" s="1"/>
  <c r="Q28" i="45" s="1"/>
  <c r="R28" i="45" s="1"/>
  <c r="S28" i="45" s="1"/>
  <c r="T28" i="45" s="1"/>
  <c r="U28" i="45" s="1"/>
  <c r="V28" i="45" s="1"/>
  <c r="W28" i="45" s="1"/>
  <c r="X28" i="45" s="1"/>
  <c r="Y28" i="45" s="1"/>
  <c r="Z28" i="45" s="1"/>
  <c r="AA28" i="45" s="1"/>
  <c r="B209" i="41" l="1"/>
  <c r="B208" i="41"/>
  <c r="B82" i="40"/>
  <c r="D81" i="40"/>
  <c r="C81" i="40"/>
  <c r="E81" i="40" s="1"/>
  <c r="G81" i="40" s="1"/>
  <c r="A83" i="40"/>
  <c r="C196" i="5"/>
  <c r="C384" i="5" s="1"/>
  <c r="B290" i="5"/>
  <c r="H60" i="41"/>
  <c r="K59" i="41"/>
  <c r="H59" i="41"/>
  <c r="K60" i="41"/>
  <c r="Q60" i="41"/>
  <c r="R60" i="41"/>
  <c r="L60" i="41"/>
  <c r="M60" i="41" s="1"/>
  <c r="P60" i="41"/>
  <c r="P59" i="41"/>
  <c r="Q59" i="41"/>
  <c r="R59" i="41"/>
  <c r="L59" i="41"/>
  <c r="M59" i="41" s="1"/>
  <c r="A63" i="41"/>
  <c r="I61" i="41"/>
  <c r="F61" i="41"/>
  <c r="G61" i="41"/>
  <c r="J61" i="41"/>
  <c r="N61" i="41"/>
  <c r="A64" i="41"/>
  <c r="I62" i="41"/>
  <c r="J62" i="41"/>
  <c r="F62" i="41"/>
  <c r="G62" i="41"/>
  <c r="N62" i="41"/>
  <c r="E62" i="41"/>
  <c r="G30" i="45"/>
  <c r="H29" i="45"/>
  <c r="I29" i="45" s="1"/>
  <c r="J29" i="45" s="1"/>
  <c r="K29" i="45" s="1"/>
  <c r="L29" i="45" s="1"/>
  <c r="M29" i="45" s="1"/>
  <c r="N29" i="45" s="1"/>
  <c r="O29" i="45" s="1"/>
  <c r="P29" i="45" s="1"/>
  <c r="Q29" i="45" s="1"/>
  <c r="R29" i="45" s="1"/>
  <c r="S29" i="45" s="1"/>
  <c r="T29" i="45" s="1"/>
  <c r="U29" i="45" s="1"/>
  <c r="V29" i="45" s="1"/>
  <c r="W29" i="45" s="1"/>
  <c r="X29" i="45" s="1"/>
  <c r="Y29" i="45" s="1"/>
  <c r="Z29" i="45" s="1"/>
  <c r="AA29" i="45" s="1"/>
  <c r="B210" i="41" l="1"/>
  <c r="B211" i="41"/>
  <c r="C197" i="5"/>
  <c r="C385" i="5" s="1"/>
  <c r="B291" i="5"/>
  <c r="B83" i="40"/>
  <c r="C82" i="40"/>
  <c r="D82" i="40"/>
  <c r="L62" i="41"/>
  <c r="M62" i="41" s="1"/>
  <c r="R62" i="41"/>
  <c r="P62" i="41"/>
  <c r="Q62" i="41"/>
  <c r="R61" i="41"/>
  <c r="L61" i="41"/>
  <c r="M61" i="41" s="1"/>
  <c r="Q61" i="41"/>
  <c r="P61" i="41"/>
  <c r="H61" i="41"/>
  <c r="K61" i="41"/>
  <c r="H62" i="41"/>
  <c r="K62" i="41"/>
  <c r="A65" i="41"/>
  <c r="G63" i="41"/>
  <c r="J63" i="41"/>
  <c r="I63" i="41"/>
  <c r="F63" i="41"/>
  <c r="N63" i="41"/>
  <c r="D63" i="41"/>
  <c r="A66" i="41"/>
  <c r="J64" i="41"/>
  <c r="G64" i="41"/>
  <c r="I64" i="41"/>
  <c r="F64" i="41"/>
  <c r="N64" i="41"/>
  <c r="G31" i="45"/>
  <c r="H31" i="45" s="1"/>
  <c r="I31" i="45" s="1"/>
  <c r="J31" i="45" s="1"/>
  <c r="K31" i="45" s="1"/>
  <c r="L31" i="45" s="1"/>
  <c r="M31" i="45" s="1"/>
  <c r="N31" i="45" s="1"/>
  <c r="O31" i="45" s="1"/>
  <c r="P31" i="45" s="1"/>
  <c r="Q31" i="45" s="1"/>
  <c r="R31" i="45" s="1"/>
  <c r="S31" i="45" s="1"/>
  <c r="T31" i="45" s="1"/>
  <c r="U31" i="45" s="1"/>
  <c r="V31" i="45" s="1"/>
  <c r="W31" i="45" s="1"/>
  <c r="X31" i="45" s="1"/>
  <c r="Y31" i="45" s="1"/>
  <c r="Z31" i="45" s="1"/>
  <c r="AA31" i="45" s="1"/>
  <c r="H30" i="45"/>
  <c r="I30" i="45" s="1"/>
  <c r="J30" i="45" s="1"/>
  <c r="K30" i="45" s="1"/>
  <c r="L30" i="45" s="1"/>
  <c r="M30" i="45" s="1"/>
  <c r="N30" i="45" s="1"/>
  <c r="O30" i="45" s="1"/>
  <c r="P30" i="45" s="1"/>
  <c r="Q30" i="45" s="1"/>
  <c r="R30" i="45" s="1"/>
  <c r="S30" i="45" s="1"/>
  <c r="T30" i="45" s="1"/>
  <c r="U30" i="45" s="1"/>
  <c r="V30" i="45" s="1"/>
  <c r="W30" i="45" s="1"/>
  <c r="X30" i="45" s="1"/>
  <c r="Y30" i="45" s="1"/>
  <c r="Z30" i="45" s="1"/>
  <c r="AA30" i="45" s="1"/>
  <c r="B213" i="41" l="1"/>
  <c r="B212" i="41"/>
  <c r="B84" i="40"/>
  <c r="D83" i="40"/>
  <c r="F83" i="40" s="1"/>
  <c r="H83" i="40" s="1"/>
  <c r="C83" i="40"/>
  <c r="E83" i="40" s="1"/>
  <c r="G83" i="40" s="1"/>
  <c r="A84" i="40"/>
  <c r="A85" i="40" s="1"/>
  <c r="K64" i="41"/>
  <c r="F62" i="40"/>
  <c r="H62" i="40" s="1"/>
  <c r="E65" i="40"/>
  <c r="G65" i="40" s="1"/>
  <c r="E16" i="40"/>
  <c r="G16" i="40" s="1"/>
  <c r="E24" i="40"/>
  <c r="G24" i="40" s="1"/>
  <c r="E30" i="40"/>
  <c r="G30" i="40" s="1"/>
  <c r="E31" i="40"/>
  <c r="G31" i="40" s="1"/>
  <c r="E10" i="40"/>
  <c r="G10" i="40" s="1"/>
  <c r="K63" i="41"/>
  <c r="H64" i="41"/>
  <c r="A67" i="41"/>
  <c r="J65" i="41"/>
  <c r="G65" i="41"/>
  <c r="I65" i="41"/>
  <c r="F65" i="41"/>
  <c r="N65" i="41"/>
  <c r="A68" i="41"/>
  <c r="I66" i="41"/>
  <c r="F66" i="41"/>
  <c r="J66" i="41"/>
  <c r="G66" i="41"/>
  <c r="N66" i="41"/>
  <c r="D66" i="41"/>
  <c r="L63" i="41"/>
  <c r="M63" i="41" s="1"/>
  <c r="P63" i="41"/>
  <c r="Q63" i="41"/>
  <c r="R63" i="41"/>
  <c r="Q64" i="41"/>
  <c r="L64" i="41"/>
  <c r="M64" i="41" s="1"/>
  <c r="R64" i="41"/>
  <c r="P64" i="41"/>
  <c r="H63" i="41"/>
  <c r="F82" i="40"/>
  <c r="H82" i="40" s="1"/>
  <c r="F52" i="40"/>
  <c r="H52" i="40" s="1"/>
  <c r="F22" i="40"/>
  <c r="H22" i="40" s="1"/>
  <c r="E74" i="40"/>
  <c r="G74" i="40" s="1"/>
  <c r="E75" i="40"/>
  <c r="G75" i="40" s="1"/>
  <c r="E14" i="40"/>
  <c r="G14" i="40" s="1"/>
  <c r="E45" i="40"/>
  <c r="G45" i="40" s="1"/>
  <c r="E15" i="40"/>
  <c r="G15" i="40" s="1"/>
  <c r="F17" i="40"/>
  <c r="H17" i="40" s="1"/>
  <c r="F47" i="40"/>
  <c r="H47" i="40" s="1"/>
  <c r="F27" i="40"/>
  <c r="H27" i="40" s="1"/>
  <c r="F67" i="40"/>
  <c r="H67" i="40" s="1"/>
  <c r="F57" i="40"/>
  <c r="H57" i="40" s="1"/>
  <c r="F77" i="40"/>
  <c r="H77" i="40" s="1"/>
  <c r="F37" i="40"/>
  <c r="H37" i="40" s="1"/>
  <c r="F7" i="40"/>
  <c r="H7" i="40" s="1"/>
  <c r="F65" i="40"/>
  <c r="H65" i="40" s="1"/>
  <c r="F15" i="40"/>
  <c r="H15" i="40" s="1"/>
  <c r="F53" i="40"/>
  <c r="H53" i="40" s="1"/>
  <c r="F69" i="40"/>
  <c r="H69" i="40" s="1"/>
  <c r="F20" i="40"/>
  <c r="H20" i="40" s="1"/>
  <c r="F4" i="40"/>
  <c r="H4" i="40" s="1"/>
  <c r="E58" i="40"/>
  <c r="G58" i="40" s="1"/>
  <c r="E18" i="40"/>
  <c r="G18" i="40" s="1"/>
  <c r="E73" i="40"/>
  <c r="G73" i="40" s="1"/>
  <c r="F68" i="40"/>
  <c r="H68" i="40" s="1"/>
  <c r="F40" i="40"/>
  <c r="H40" i="40" s="1"/>
  <c r="F45" i="40"/>
  <c r="H45" i="40" s="1"/>
  <c r="E23" i="40"/>
  <c r="G23" i="40" s="1"/>
  <c r="F24" i="40"/>
  <c r="H24" i="40" s="1"/>
  <c r="F79" i="40"/>
  <c r="H79" i="40" s="1"/>
  <c r="E77" i="40"/>
  <c r="G77" i="40" s="1"/>
  <c r="F48" i="40"/>
  <c r="H48" i="40" s="1"/>
  <c r="E32" i="40"/>
  <c r="G32" i="40" s="1"/>
  <c r="F39" i="40"/>
  <c r="H39" i="40" s="1"/>
  <c r="F13" i="40"/>
  <c r="H13" i="40" s="1"/>
  <c r="E28" i="40"/>
  <c r="G28" i="40" s="1"/>
  <c r="F43" i="40"/>
  <c r="H43" i="40" s="1"/>
  <c r="E12" i="40"/>
  <c r="G12" i="40" s="1"/>
  <c r="F31" i="40"/>
  <c r="H31" i="40" s="1"/>
  <c r="E42" i="40"/>
  <c r="G42" i="40" s="1"/>
  <c r="F35" i="40"/>
  <c r="H35" i="40" s="1"/>
  <c r="F54" i="40"/>
  <c r="H54" i="40" s="1"/>
  <c r="F5" i="40"/>
  <c r="H5" i="40" s="1"/>
  <c r="E72" i="40"/>
  <c r="G72" i="40" s="1"/>
  <c r="F19" i="40"/>
  <c r="H19" i="40" s="1"/>
  <c r="E3" i="40"/>
  <c r="G3" i="40" s="1"/>
  <c r="F3" i="40"/>
  <c r="H3" i="40" s="1"/>
  <c r="F59" i="40"/>
  <c r="H59" i="40" s="1"/>
  <c r="F28" i="40"/>
  <c r="H28" i="40" s="1"/>
  <c r="E47" i="40"/>
  <c r="G47" i="40" s="1"/>
  <c r="F33" i="40"/>
  <c r="H33" i="40" s="1"/>
  <c r="E48" i="40"/>
  <c r="G48" i="40" s="1"/>
  <c r="E2" i="40"/>
  <c r="G2" i="40" s="1"/>
  <c r="E7" i="40"/>
  <c r="G7" i="40" s="1"/>
  <c r="F21" i="40"/>
  <c r="H21" i="40" s="1"/>
  <c r="F73" i="40"/>
  <c r="H73" i="40" s="1"/>
  <c r="F34" i="40"/>
  <c r="H34" i="40" s="1"/>
  <c r="E8" i="40"/>
  <c r="G8" i="40" s="1"/>
  <c r="F81" i="40"/>
  <c r="H81" i="40" s="1"/>
  <c r="F60" i="40"/>
  <c r="H60" i="40" s="1"/>
  <c r="F29" i="40"/>
  <c r="H29" i="40" s="1"/>
  <c r="E78" i="40"/>
  <c r="G78" i="40" s="1"/>
  <c r="E62" i="40"/>
  <c r="F25" i="40"/>
  <c r="H25" i="40" s="1"/>
  <c r="F49" i="40"/>
  <c r="H49" i="40" s="1"/>
  <c r="F23" i="40"/>
  <c r="H23" i="40" s="1"/>
  <c r="F44" i="40"/>
  <c r="H44" i="40" s="1"/>
  <c r="E27" i="40"/>
  <c r="G27" i="40" s="1"/>
  <c r="E53" i="40"/>
  <c r="G53" i="40" s="1"/>
  <c r="F6" i="40"/>
  <c r="H6" i="40" s="1"/>
  <c r="F78" i="40"/>
  <c r="H78" i="40" s="1"/>
  <c r="F36" i="40"/>
  <c r="H36" i="40" s="1"/>
  <c r="E37" i="40"/>
  <c r="G37" i="40" s="1"/>
  <c r="F66" i="40"/>
  <c r="H66" i="40" s="1"/>
  <c r="F9" i="40"/>
  <c r="H9" i="40" s="1"/>
  <c r="F55" i="40"/>
  <c r="H55" i="40" s="1"/>
  <c r="F51" i="40"/>
  <c r="H51" i="40" s="1"/>
  <c r="E57" i="40"/>
  <c r="G57" i="40" s="1"/>
  <c r="F56" i="40"/>
  <c r="H56" i="40" s="1"/>
  <c r="F46" i="40"/>
  <c r="H46" i="40" s="1"/>
  <c r="F26" i="40"/>
  <c r="H26" i="40" s="1"/>
  <c r="E68" i="40"/>
  <c r="G68" i="40" s="1"/>
  <c r="F74" i="40"/>
  <c r="H74" i="40" s="1"/>
  <c r="E33" i="40"/>
  <c r="G33" i="40" s="1"/>
  <c r="E52" i="40"/>
  <c r="G52" i="40" s="1"/>
  <c r="F8" i="40"/>
  <c r="H8" i="40" s="1"/>
  <c r="E22" i="40"/>
  <c r="G22" i="40" s="1"/>
  <c r="F61" i="40"/>
  <c r="H61" i="40" s="1"/>
  <c r="F11" i="40"/>
  <c r="H11" i="40" s="1"/>
  <c r="F18" i="40"/>
  <c r="H18" i="40" s="1"/>
  <c r="E17" i="40"/>
  <c r="G17" i="40" s="1"/>
  <c r="F64" i="40"/>
  <c r="H64" i="40" s="1"/>
  <c r="E13" i="40"/>
  <c r="G13" i="40" s="1"/>
  <c r="F76" i="40"/>
  <c r="H76" i="40" s="1"/>
  <c r="F80" i="40"/>
  <c r="F38" i="40"/>
  <c r="H38" i="40" s="1"/>
  <c r="F71" i="40"/>
  <c r="H71" i="40" s="1"/>
  <c r="F63" i="40"/>
  <c r="H63" i="40" s="1"/>
  <c r="F58" i="40"/>
  <c r="H58" i="40" s="1"/>
  <c r="F10" i="40"/>
  <c r="H10" i="40" s="1"/>
  <c r="F16" i="40"/>
  <c r="H16" i="40" s="1"/>
  <c r="E38" i="40"/>
  <c r="G38" i="40" s="1"/>
  <c r="E43" i="40"/>
  <c r="G43" i="40" s="1"/>
  <c r="F75" i="40"/>
  <c r="H75" i="40" s="1"/>
  <c r="F41" i="40"/>
  <c r="H41" i="40" s="1"/>
  <c r="E82" i="40"/>
  <c r="F70" i="40"/>
  <c r="H70" i="40" s="1"/>
  <c r="E63" i="40"/>
  <c r="G63" i="40" s="1"/>
  <c r="F14" i="40"/>
  <c r="H14" i="40" s="1"/>
  <c r="F30" i="40"/>
  <c r="H30" i="40" s="1"/>
  <c r="E67" i="40"/>
  <c r="G67" i="40" s="1"/>
  <c r="F50" i="40"/>
  <c r="H50" i="40" s="1"/>
  <c r="B214" i="41" l="1"/>
  <c r="B215" i="41"/>
  <c r="B85" i="40"/>
  <c r="D84" i="40"/>
  <c r="F84" i="40" s="1"/>
  <c r="H84" i="40" s="1"/>
  <c r="B200" i="5" s="1"/>
  <c r="B388" i="5" s="1"/>
  <c r="C84" i="40"/>
  <c r="E84" i="40" s="1"/>
  <c r="G84" i="40" s="1"/>
  <c r="B241" i="5"/>
  <c r="C147" i="5"/>
  <c r="C335" i="5" s="1"/>
  <c r="D60" i="41"/>
  <c r="E61" i="41"/>
  <c r="C146" i="5"/>
  <c r="C334" i="5" s="1"/>
  <c r="B240" i="5"/>
  <c r="D58" i="41"/>
  <c r="E59" i="41"/>
  <c r="B275" i="5"/>
  <c r="C181" i="5"/>
  <c r="C369" i="5" s="1"/>
  <c r="C140" i="5"/>
  <c r="C328" i="5" s="1"/>
  <c r="B234" i="5"/>
  <c r="D46" i="41"/>
  <c r="E47" i="41"/>
  <c r="C272" i="5"/>
  <c r="B178" i="5"/>
  <c r="B366" i="5" s="1"/>
  <c r="E19" i="41"/>
  <c r="D18" i="41"/>
  <c r="B220" i="5"/>
  <c r="C126" i="5"/>
  <c r="C314" i="5" s="1"/>
  <c r="C132" i="5"/>
  <c r="C320" i="5" s="1"/>
  <c r="B226" i="5"/>
  <c r="D30" i="41"/>
  <c r="E31" i="41"/>
  <c r="H65" i="41"/>
  <c r="K66" i="41"/>
  <c r="K65" i="41"/>
  <c r="A70" i="41"/>
  <c r="E70" i="41" s="1"/>
  <c r="J68" i="41"/>
  <c r="I68" i="41"/>
  <c r="F68" i="41"/>
  <c r="G68" i="41"/>
  <c r="N68" i="41"/>
  <c r="D68" i="41"/>
  <c r="P65" i="41"/>
  <c r="Q65" i="41"/>
  <c r="R65" i="41"/>
  <c r="L65" i="41"/>
  <c r="M65" i="41" s="1"/>
  <c r="Q66" i="41"/>
  <c r="R66" i="41"/>
  <c r="L66" i="41"/>
  <c r="M66" i="41" s="1"/>
  <c r="P66" i="41"/>
  <c r="H66" i="41"/>
  <c r="A69" i="41"/>
  <c r="D69" i="41" s="1"/>
  <c r="J67" i="41"/>
  <c r="G67" i="41"/>
  <c r="I67" i="41"/>
  <c r="F67" i="41"/>
  <c r="N67" i="41"/>
  <c r="E67" i="41"/>
  <c r="D67" i="41"/>
  <c r="E66" i="41"/>
  <c r="D31" i="41"/>
  <c r="E30" i="41"/>
  <c r="D15" i="41"/>
  <c r="E14" i="41"/>
  <c r="E48" i="41"/>
  <c r="D49" i="41"/>
  <c r="E68" i="41"/>
  <c r="D25" i="41"/>
  <c r="E24" i="41"/>
  <c r="D47" i="41"/>
  <c r="E46" i="41"/>
  <c r="D34" i="41"/>
  <c r="E35" i="41"/>
  <c r="E12" i="41"/>
  <c r="D13" i="41"/>
  <c r="D26" i="41"/>
  <c r="E27" i="41"/>
  <c r="D19" i="41"/>
  <c r="E18" i="41"/>
  <c r="D24" i="41"/>
  <c r="E25" i="41"/>
  <c r="D41" i="41"/>
  <c r="E40" i="41"/>
  <c r="E4" i="41"/>
  <c r="D5" i="41"/>
  <c r="D44" i="41"/>
  <c r="E45" i="41"/>
  <c r="D54" i="41"/>
  <c r="E55" i="41"/>
  <c r="D64" i="41"/>
  <c r="E65" i="41"/>
  <c r="D11" i="41"/>
  <c r="E10" i="41"/>
  <c r="D12" i="41"/>
  <c r="E13" i="41"/>
  <c r="D4" i="41"/>
  <c r="E5" i="41"/>
  <c r="D7" i="41"/>
  <c r="E6" i="41"/>
  <c r="D33" i="41"/>
  <c r="E32" i="41"/>
  <c r="D32" i="41"/>
  <c r="E33" i="41"/>
  <c r="E56" i="41"/>
  <c r="D57" i="41"/>
  <c r="D2" i="41"/>
  <c r="E3" i="41"/>
  <c r="E36" i="41"/>
  <c r="D37" i="41"/>
  <c r="D61" i="41"/>
  <c r="E60" i="41"/>
  <c r="D62" i="41"/>
  <c r="E63" i="41"/>
  <c r="D39" i="41"/>
  <c r="E38" i="41"/>
  <c r="D55" i="41"/>
  <c r="E54" i="41"/>
  <c r="D35" i="41"/>
  <c r="E34" i="41"/>
  <c r="D17" i="41"/>
  <c r="E16" i="41"/>
  <c r="D52" i="41"/>
  <c r="E53" i="41"/>
  <c r="D22" i="41"/>
  <c r="E23" i="41"/>
  <c r="D43" i="41"/>
  <c r="E42" i="41"/>
  <c r="D42" i="41"/>
  <c r="E43" i="41"/>
  <c r="E20" i="41"/>
  <c r="D21" i="41"/>
  <c r="D51" i="41"/>
  <c r="E50" i="41"/>
  <c r="E64" i="41"/>
  <c r="D65" i="41"/>
  <c r="D9" i="41"/>
  <c r="E8" i="41"/>
  <c r="D59" i="41"/>
  <c r="E58" i="41"/>
  <c r="D27" i="41"/>
  <c r="E26" i="41"/>
  <c r="E44" i="41"/>
  <c r="D45" i="41"/>
  <c r="D14" i="41"/>
  <c r="E15" i="41"/>
  <c r="E28" i="41"/>
  <c r="D29" i="41"/>
  <c r="D53" i="41"/>
  <c r="E52" i="41"/>
  <c r="E29" i="41"/>
  <c r="D28" i="41"/>
  <c r="C161" i="5"/>
  <c r="C349" i="5" s="1"/>
  <c r="B255" i="5"/>
  <c r="B224" i="5"/>
  <c r="C130" i="5"/>
  <c r="C318" i="5" s="1"/>
  <c r="C191" i="5"/>
  <c r="C379" i="5" s="1"/>
  <c r="B285" i="5"/>
  <c r="B284" i="5"/>
  <c r="C190" i="5"/>
  <c r="C378" i="5" s="1"/>
  <c r="B138" i="5"/>
  <c r="B326" i="5" s="1"/>
  <c r="C232" i="5"/>
  <c r="B168" i="5"/>
  <c r="B356" i="5" s="1"/>
  <c r="C262" i="5"/>
  <c r="B225" i="5"/>
  <c r="C131" i="5"/>
  <c r="C319" i="5" s="1"/>
  <c r="C292" i="5"/>
  <c r="B198" i="5"/>
  <c r="B386" i="5" s="1"/>
  <c r="G62" i="40"/>
  <c r="C178" i="5" s="1"/>
  <c r="C366" i="5" s="1"/>
  <c r="G82" i="40"/>
  <c r="H80" i="40"/>
  <c r="C225" i="5"/>
  <c r="B131" i="5"/>
  <c r="B319" i="5" s="1"/>
  <c r="C237" i="5"/>
  <c r="B143" i="5"/>
  <c r="B331" i="5" s="1"/>
  <c r="B181" i="5"/>
  <c r="B369" i="5" s="1"/>
  <c r="C275" i="5"/>
  <c r="C257" i="5"/>
  <c r="B163" i="5"/>
  <c r="B351" i="5" s="1"/>
  <c r="C217" i="5"/>
  <c r="B123" i="5"/>
  <c r="B311" i="5" s="1"/>
  <c r="B153" i="5"/>
  <c r="B341" i="5" s="1"/>
  <c r="C247" i="5"/>
  <c r="C227" i="5"/>
  <c r="B133" i="5"/>
  <c r="B321" i="5" s="1"/>
  <c r="B193" i="5"/>
  <c r="B381" i="5" s="1"/>
  <c r="C287" i="5"/>
  <c r="B173" i="5"/>
  <c r="B361" i="5" s="1"/>
  <c r="C267" i="5"/>
  <c r="B183" i="5"/>
  <c r="B371" i="5" s="1"/>
  <c r="C277" i="5"/>
  <c r="C224" i="5"/>
  <c r="B130" i="5"/>
  <c r="B318" i="5" s="1"/>
  <c r="C248" i="5"/>
  <c r="B154" i="5"/>
  <c r="B342" i="5" s="1"/>
  <c r="B177" i="5"/>
  <c r="B365" i="5" s="1"/>
  <c r="C271" i="5"/>
  <c r="C256" i="5"/>
  <c r="B162" i="5"/>
  <c r="B350" i="5" s="1"/>
  <c r="B247" i="5"/>
  <c r="C153" i="5"/>
  <c r="C341" i="5" s="1"/>
  <c r="C233" i="5"/>
  <c r="B139" i="5"/>
  <c r="B327" i="5" s="1"/>
  <c r="C124" i="5"/>
  <c r="C312" i="5" s="1"/>
  <c r="B218" i="5"/>
  <c r="B257" i="5"/>
  <c r="C163" i="5"/>
  <c r="C351" i="5" s="1"/>
  <c r="B293" i="5"/>
  <c r="C199" i="5"/>
  <c r="C387" i="5" s="1"/>
  <c r="C278" i="5"/>
  <c r="B184" i="5"/>
  <c r="B372" i="5" s="1"/>
  <c r="B232" i="5"/>
  <c r="C138" i="5"/>
  <c r="C326" i="5" s="1"/>
  <c r="C266" i="5"/>
  <c r="B172" i="5"/>
  <c r="B360" i="5" s="1"/>
  <c r="C294" i="5"/>
  <c r="C259" i="5"/>
  <c r="B165" i="5"/>
  <c r="B353" i="5" s="1"/>
  <c r="C244" i="5"/>
  <c r="B150" i="5"/>
  <c r="B338" i="5" s="1"/>
  <c r="C238" i="5"/>
  <c r="B144" i="5"/>
  <c r="B332" i="5" s="1"/>
  <c r="C264" i="5"/>
  <c r="B170" i="5"/>
  <c r="B358" i="5" s="1"/>
  <c r="B238" i="5"/>
  <c r="C144" i="5"/>
  <c r="C332" i="5" s="1"/>
  <c r="C289" i="5"/>
  <c r="B195" i="5"/>
  <c r="B383" i="5" s="1"/>
  <c r="B283" i="5"/>
  <c r="C189" i="5"/>
  <c r="C377" i="5" s="1"/>
  <c r="C226" i="5"/>
  <c r="B132" i="5"/>
  <c r="B320" i="5" s="1"/>
  <c r="C286" i="5"/>
  <c r="B192" i="5"/>
  <c r="B380" i="5" s="1"/>
  <c r="C218" i="5"/>
  <c r="B124" i="5"/>
  <c r="B312" i="5" s="1"/>
  <c r="B267" i="5"/>
  <c r="C173" i="5"/>
  <c r="C361" i="5" s="1"/>
  <c r="C246" i="5"/>
  <c r="B152" i="5"/>
  <c r="B340" i="5" s="1"/>
  <c r="C235" i="5"/>
  <c r="B141" i="5"/>
  <c r="B329" i="5" s="1"/>
  <c r="C283" i="5"/>
  <c r="B189" i="5"/>
  <c r="B377" i="5" s="1"/>
  <c r="C269" i="5"/>
  <c r="B175" i="5"/>
  <c r="B363" i="5" s="1"/>
  <c r="C245" i="5"/>
  <c r="B151" i="5"/>
  <c r="B339" i="5" s="1"/>
  <c r="C223" i="5"/>
  <c r="B129" i="5"/>
  <c r="B317" i="5" s="1"/>
  <c r="C234" i="5"/>
  <c r="B140" i="5"/>
  <c r="B328" i="5" s="1"/>
  <c r="B228" i="5"/>
  <c r="C134" i="5"/>
  <c r="C322" i="5" s="1"/>
  <c r="C280" i="5"/>
  <c r="B186" i="5"/>
  <c r="B374" i="5" s="1"/>
  <c r="C220" i="5"/>
  <c r="B126" i="5"/>
  <c r="B314" i="5" s="1"/>
  <c r="B223" i="5"/>
  <c r="C129" i="5"/>
  <c r="C317" i="5" s="1"/>
  <c r="B262" i="5"/>
  <c r="C168" i="5"/>
  <c r="C356" i="5" s="1"/>
  <c r="C261" i="5"/>
  <c r="B167" i="5"/>
  <c r="B355" i="5" s="1"/>
  <c r="C288" i="5"/>
  <c r="B194" i="5"/>
  <c r="B382" i="5" s="1"/>
  <c r="C231" i="5"/>
  <c r="B137" i="5"/>
  <c r="B325" i="5" s="1"/>
  <c r="C213" i="5"/>
  <c r="B119" i="5"/>
  <c r="B307" i="5" s="1"/>
  <c r="B252" i="5"/>
  <c r="C158" i="5"/>
  <c r="C346" i="5" s="1"/>
  <c r="C293" i="5"/>
  <c r="B199" i="5"/>
  <c r="B387" i="5" s="1"/>
  <c r="B233" i="5"/>
  <c r="C139" i="5"/>
  <c r="C327" i="5" s="1"/>
  <c r="C174" i="5"/>
  <c r="C362" i="5" s="1"/>
  <c r="B268" i="5"/>
  <c r="C268" i="5"/>
  <c r="B174" i="5"/>
  <c r="B362" i="5" s="1"/>
  <c r="C274" i="5"/>
  <c r="B180" i="5"/>
  <c r="B368" i="5" s="1"/>
  <c r="B243" i="5"/>
  <c r="C149" i="5"/>
  <c r="C337" i="5" s="1"/>
  <c r="C265" i="5"/>
  <c r="B171" i="5"/>
  <c r="B359" i="5" s="1"/>
  <c r="C216" i="5"/>
  <c r="B122" i="5"/>
  <c r="B310" i="5" s="1"/>
  <c r="B288" i="5"/>
  <c r="C194" i="5"/>
  <c r="C382" i="5" s="1"/>
  <c r="C123" i="5"/>
  <c r="C311" i="5" s="1"/>
  <c r="B217" i="5"/>
  <c r="C119" i="5"/>
  <c r="C307" i="5" s="1"/>
  <c r="B213" i="5"/>
  <c r="C249" i="5"/>
  <c r="B155" i="5"/>
  <c r="B343" i="5" s="1"/>
  <c r="C255" i="5"/>
  <c r="B161" i="5"/>
  <c r="B349" i="5" s="1"/>
  <c r="C214" i="5"/>
  <c r="B120" i="5"/>
  <c r="B308" i="5" s="1"/>
  <c r="B248" i="5"/>
  <c r="C154" i="5"/>
  <c r="C342" i="5" s="1"/>
  <c r="C251" i="5"/>
  <c r="B157" i="5"/>
  <c r="B345" i="5" s="1"/>
  <c r="C273" i="5"/>
  <c r="B179" i="5"/>
  <c r="B367" i="5" s="1"/>
  <c r="B227" i="5"/>
  <c r="C133" i="5"/>
  <c r="C321" i="5" s="1"/>
  <c r="C284" i="5"/>
  <c r="B190" i="5"/>
  <c r="B378" i="5" s="1"/>
  <c r="B263" i="5"/>
  <c r="C169" i="5"/>
  <c r="C357" i="5" s="1"/>
  <c r="C239" i="5"/>
  <c r="B145" i="5"/>
  <c r="B333" i="5" s="1"/>
  <c r="C118" i="5"/>
  <c r="C306" i="5" s="1"/>
  <c r="B212" i="5"/>
  <c r="C229" i="5"/>
  <c r="B135" i="5"/>
  <c r="B323" i="5" s="1"/>
  <c r="C241" i="5"/>
  <c r="B147" i="5"/>
  <c r="B335" i="5" s="1"/>
  <c r="B242" i="5"/>
  <c r="C148" i="5"/>
  <c r="C336" i="5" s="1"/>
  <c r="C230" i="5"/>
  <c r="B136" i="5"/>
  <c r="B324" i="5" s="1"/>
  <c r="C260" i="5"/>
  <c r="B166" i="5"/>
  <c r="B354" i="5" s="1"/>
  <c r="B277" i="5"/>
  <c r="C183" i="5"/>
  <c r="C371" i="5" s="1"/>
  <c r="C285" i="5"/>
  <c r="B191" i="5"/>
  <c r="B379" i="5" s="1"/>
  <c r="C228" i="5"/>
  <c r="B134" i="5"/>
  <c r="B322" i="5" s="1"/>
  <c r="B278" i="5"/>
  <c r="C184" i="5"/>
  <c r="C372" i="5" s="1"/>
  <c r="C219" i="5"/>
  <c r="B125" i="5"/>
  <c r="B313" i="5" s="1"/>
  <c r="B237" i="5"/>
  <c r="C143" i="5"/>
  <c r="C331" i="5" s="1"/>
  <c r="C270" i="5"/>
  <c r="B176" i="5"/>
  <c r="B364" i="5" s="1"/>
  <c r="B258" i="5"/>
  <c r="C164" i="5"/>
  <c r="C352" i="5" s="1"/>
  <c r="B282" i="5"/>
  <c r="C188" i="5"/>
  <c r="C376" i="5" s="1"/>
  <c r="B222" i="5"/>
  <c r="C128" i="5"/>
  <c r="C316" i="5" s="1"/>
  <c r="C258" i="5"/>
  <c r="B164" i="5"/>
  <c r="B352" i="5" s="1"/>
  <c r="C279" i="5"/>
  <c r="B185" i="5"/>
  <c r="B373" i="5" s="1"/>
  <c r="B273" i="5"/>
  <c r="C179" i="5"/>
  <c r="C367" i="5" s="1"/>
  <c r="C240" i="5"/>
  <c r="B146" i="5"/>
  <c r="B334" i="5" s="1"/>
  <c r="B253" i="5"/>
  <c r="C159" i="5"/>
  <c r="C347" i="5" s="1"/>
  <c r="C281" i="5"/>
  <c r="B187" i="5"/>
  <c r="B375" i="5" s="1"/>
  <c r="C221" i="5"/>
  <c r="B127" i="5"/>
  <c r="B315" i="5" s="1"/>
  <c r="C236" i="5"/>
  <c r="B142" i="5"/>
  <c r="B330" i="5" s="1"/>
  <c r="C276" i="5"/>
  <c r="B182" i="5"/>
  <c r="B370" i="5" s="1"/>
  <c r="C254" i="5"/>
  <c r="B160" i="5"/>
  <c r="B348" i="5" s="1"/>
  <c r="C291" i="5"/>
  <c r="B197" i="5"/>
  <c r="B385" i="5" s="1"/>
  <c r="C243" i="5"/>
  <c r="B149" i="5"/>
  <c r="B337" i="5" s="1"/>
  <c r="B121" i="5"/>
  <c r="B309" i="5" s="1"/>
  <c r="C215" i="5"/>
  <c r="C253" i="5"/>
  <c r="B159" i="5"/>
  <c r="B347" i="5" s="1"/>
  <c r="B287" i="5"/>
  <c r="C193" i="5"/>
  <c r="C381" i="5" s="1"/>
  <c r="C250" i="5"/>
  <c r="B156" i="5"/>
  <c r="B344" i="5" s="1"/>
  <c r="C263" i="5"/>
  <c r="B169" i="5"/>
  <c r="B357" i="5" s="1"/>
  <c r="B217" i="41" l="1"/>
  <c r="B216" i="41"/>
  <c r="C200" i="5"/>
  <c r="C388" i="5" s="1"/>
  <c r="B294" i="5"/>
  <c r="B86" i="40"/>
  <c r="D85" i="40"/>
  <c r="F85" i="40" s="1"/>
  <c r="H85" i="40" s="1"/>
  <c r="C85" i="40"/>
  <c r="E85" i="40" s="1"/>
  <c r="G85" i="40" s="1"/>
  <c r="A86" i="40"/>
  <c r="K67" i="41"/>
  <c r="H67" i="41"/>
  <c r="K68" i="41"/>
  <c r="P67" i="41"/>
  <c r="Q67" i="41"/>
  <c r="R67" i="41"/>
  <c r="L67" i="41"/>
  <c r="M67" i="41" s="1"/>
  <c r="L68" i="41"/>
  <c r="M68" i="41" s="1"/>
  <c r="P68" i="41"/>
  <c r="Q68" i="41"/>
  <c r="R68" i="41"/>
  <c r="H68" i="41"/>
  <c r="A71" i="41"/>
  <c r="G69" i="41"/>
  <c r="J69" i="41"/>
  <c r="I69" i="41"/>
  <c r="F69" i="41"/>
  <c r="N69" i="41"/>
  <c r="E69" i="41"/>
  <c r="A72" i="41"/>
  <c r="J70" i="41"/>
  <c r="G70" i="41"/>
  <c r="I70" i="41"/>
  <c r="F70" i="41"/>
  <c r="N70" i="41"/>
  <c r="D70" i="41"/>
  <c r="B272" i="5"/>
  <c r="C198" i="5"/>
  <c r="C386" i="5" s="1"/>
  <c r="B292" i="5"/>
  <c r="B196" i="5"/>
  <c r="B384" i="5" s="1"/>
  <c r="C290" i="5"/>
  <c r="B218" i="41" l="1"/>
  <c r="B219" i="41"/>
  <c r="C295" i="5"/>
  <c r="B201" i="5"/>
  <c r="B389" i="5" s="1"/>
  <c r="B87" i="40"/>
  <c r="D86" i="40"/>
  <c r="F86" i="40" s="1"/>
  <c r="H86" i="40" s="1"/>
  <c r="C86" i="40"/>
  <c r="E86" i="40" s="1"/>
  <c r="G86" i="40" s="1"/>
  <c r="A87" i="40"/>
  <c r="A88" i="40" s="1"/>
  <c r="C201" i="5"/>
  <c r="C389" i="5" s="1"/>
  <c r="B295" i="5"/>
  <c r="H69" i="41"/>
  <c r="H70" i="41"/>
  <c r="K69" i="41"/>
  <c r="K70" i="41"/>
  <c r="P69" i="41"/>
  <c r="R69" i="41"/>
  <c r="L69" i="41"/>
  <c r="M69" i="41" s="1"/>
  <c r="Q69" i="41"/>
  <c r="R70" i="41"/>
  <c r="P70" i="41"/>
  <c r="Q70" i="41"/>
  <c r="L70" i="41"/>
  <c r="M70" i="41" s="1"/>
  <c r="A73" i="41"/>
  <c r="I71" i="41"/>
  <c r="F71" i="41"/>
  <c r="J71" i="41"/>
  <c r="G71" i="41"/>
  <c r="N71" i="41"/>
  <c r="E71" i="41"/>
  <c r="D71" i="41"/>
  <c r="J72" i="41"/>
  <c r="I72" i="41"/>
  <c r="F72" i="41"/>
  <c r="G72" i="41"/>
  <c r="N72" i="41"/>
  <c r="A74" i="41"/>
  <c r="D72" i="41"/>
  <c r="E72" i="41"/>
  <c r="B221" i="41" l="1"/>
  <c r="B220" i="41"/>
  <c r="C296" i="5"/>
  <c r="B202" i="5"/>
  <c r="B390" i="5" s="1"/>
  <c r="B88" i="40"/>
  <c r="D87" i="40"/>
  <c r="F87" i="40" s="1"/>
  <c r="H87" i="40" s="1"/>
  <c r="C87" i="40"/>
  <c r="E87" i="40" s="1"/>
  <c r="G87" i="40" s="1"/>
  <c r="B296" i="5"/>
  <c r="C202" i="5"/>
  <c r="C390" i="5" s="1"/>
  <c r="H72" i="41"/>
  <c r="K72" i="41"/>
  <c r="A76" i="41"/>
  <c r="I74" i="41"/>
  <c r="G74" i="41"/>
  <c r="F74" i="41"/>
  <c r="J74" i="41"/>
  <c r="N74" i="41"/>
  <c r="D74" i="41"/>
  <c r="E74" i="41"/>
  <c r="L71" i="41"/>
  <c r="P71" i="41"/>
  <c r="Q71" i="41"/>
  <c r="R71" i="41"/>
  <c r="L72" i="41"/>
  <c r="R72" i="41"/>
  <c r="P72" i="41"/>
  <c r="Q72" i="41"/>
  <c r="H71" i="41"/>
  <c r="K71" i="41"/>
  <c r="A75" i="41"/>
  <c r="I73" i="41"/>
  <c r="J73" i="41"/>
  <c r="G73" i="41"/>
  <c r="F73" i="41"/>
  <c r="N73" i="41"/>
  <c r="E73" i="41"/>
  <c r="D73" i="41"/>
  <c r="B222" i="41" l="1"/>
  <c r="B223" i="41"/>
  <c r="B203" i="5"/>
  <c r="B391" i="5" s="1"/>
  <c r="C297" i="5"/>
  <c r="B89" i="40"/>
  <c r="D88" i="40"/>
  <c r="F88" i="40" s="1"/>
  <c r="H88" i="40" s="1"/>
  <c r="C88" i="40"/>
  <c r="E88" i="40" s="1"/>
  <c r="G88" i="40" s="1"/>
  <c r="A89" i="40"/>
  <c r="A90" i="40" s="1"/>
  <c r="B297" i="5"/>
  <c r="C203" i="5"/>
  <c r="C391" i="5" s="1"/>
  <c r="H73" i="41"/>
  <c r="K73" i="41"/>
  <c r="H74" i="41"/>
  <c r="R74" i="41"/>
  <c r="L74" i="41"/>
  <c r="M74" i="41" s="1"/>
  <c r="P74" i="41"/>
  <c r="Q74" i="41"/>
  <c r="M72" i="41"/>
  <c r="A77" i="41"/>
  <c r="J75" i="41"/>
  <c r="F75" i="41"/>
  <c r="G75" i="41"/>
  <c r="I75" i="41"/>
  <c r="N75" i="41"/>
  <c r="E75" i="41"/>
  <c r="D75" i="41"/>
  <c r="K74" i="41"/>
  <c r="M71" i="41"/>
  <c r="P73" i="41"/>
  <c r="Q73" i="41"/>
  <c r="R73" i="41"/>
  <c r="L73" i="41"/>
  <c r="M73" i="41" s="1"/>
  <c r="A78" i="41"/>
  <c r="J76" i="41"/>
  <c r="G76" i="41"/>
  <c r="I76" i="41"/>
  <c r="F76" i="41"/>
  <c r="N76" i="41"/>
  <c r="D76" i="41"/>
  <c r="E76" i="41"/>
  <c r="B225" i="41" l="1"/>
  <c r="B224" i="41"/>
  <c r="C298" i="5"/>
  <c r="B204" i="5"/>
  <c r="B392" i="5" s="1"/>
  <c r="B90" i="40"/>
  <c r="D89" i="40"/>
  <c r="F89" i="40" s="1"/>
  <c r="H89" i="40" s="1"/>
  <c r="C89" i="40"/>
  <c r="E89" i="40" s="1"/>
  <c r="G89" i="40" s="1"/>
  <c r="A91" i="40"/>
  <c r="B298" i="5"/>
  <c r="C204" i="5"/>
  <c r="C392" i="5" s="1"/>
  <c r="H75" i="41"/>
  <c r="K75" i="41"/>
  <c r="Q75" i="41"/>
  <c r="R75" i="41"/>
  <c r="L75" i="41"/>
  <c r="P75" i="41"/>
  <c r="A80" i="41"/>
  <c r="I78" i="41"/>
  <c r="J78" i="41"/>
  <c r="F78" i="41"/>
  <c r="G78" i="41"/>
  <c r="N78" i="41"/>
  <c r="D78" i="41"/>
  <c r="E78" i="41"/>
  <c r="Q76" i="41"/>
  <c r="R76" i="41"/>
  <c r="L76" i="41"/>
  <c r="M76" i="41" s="1"/>
  <c r="P76" i="41"/>
  <c r="H76" i="41"/>
  <c r="K76" i="41"/>
  <c r="A79" i="41"/>
  <c r="I77" i="41"/>
  <c r="F77" i="41"/>
  <c r="J77" i="41"/>
  <c r="G77" i="41"/>
  <c r="N77" i="41"/>
  <c r="E77" i="41"/>
  <c r="D77" i="41"/>
  <c r="B226" i="41" l="1"/>
  <c r="B227" i="41"/>
  <c r="C299" i="5"/>
  <c r="B205" i="5"/>
  <c r="B393" i="5" s="1"/>
  <c r="B91" i="40"/>
  <c r="D90" i="40"/>
  <c r="F90" i="40" s="1"/>
  <c r="H90" i="40" s="1"/>
  <c r="C90" i="40"/>
  <c r="E90" i="40" s="1"/>
  <c r="G90" i="40" s="1"/>
  <c r="C205" i="5"/>
  <c r="C393" i="5" s="1"/>
  <c r="B299" i="5"/>
  <c r="K78" i="41"/>
  <c r="K77" i="41"/>
  <c r="Q77" i="41"/>
  <c r="P77" i="41"/>
  <c r="R77" i="41"/>
  <c r="L77" i="41"/>
  <c r="M77" i="41" s="1"/>
  <c r="A82" i="41"/>
  <c r="J80" i="41"/>
  <c r="G80" i="41"/>
  <c r="I80" i="41"/>
  <c r="F80" i="41"/>
  <c r="N80" i="41"/>
  <c r="D80" i="41"/>
  <c r="E80" i="41"/>
  <c r="H77" i="41"/>
  <c r="L78" i="41"/>
  <c r="M78" i="41" s="1"/>
  <c r="R78" i="41"/>
  <c r="P78" i="41"/>
  <c r="Q78" i="41"/>
  <c r="M75" i="41"/>
  <c r="A81" i="41"/>
  <c r="J79" i="41"/>
  <c r="I79" i="41"/>
  <c r="G79" i="41"/>
  <c r="F79" i="41"/>
  <c r="N79" i="41"/>
  <c r="E79" i="41"/>
  <c r="D79" i="41"/>
  <c r="H78" i="41"/>
  <c r="B229" i="41" l="1"/>
  <c r="B228" i="41"/>
  <c r="C300" i="5"/>
  <c r="B206" i="5"/>
  <c r="B394" i="5" s="1"/>
  <c r="B92" i="40"/>
  <c r="D91" i="40"/>
  <c r="F91" i="40" s="1"/>
  <c r="H91" i="40" s="1"/>
  <c r="C91" i="40"/>
  <c r="E91" i="40" s="1"/>
  <c r="G91" i="40" s="1"/>
  <c r="A92" i="40"/>
  <c r="B300" i="5"/>
  <c r="C206" i="5"/>
  <c r="C394" i="5" s="1"/>
  <c r="H79" i="41"/>
  <c r="K80" i="41"/>
  <c r="K79" i="41"/>
  <c r="H80" i="41"/>
  <c r="L79" i="41"/>
  <c r="P79" i="41"/>
  <c r="Q79" i="41"/>
  <c r="R79" i="41"/>
  <c r="A84" i="41"/>
  <c r="I82" i="41"/>
  <c r="G82" i="41"/>
  <c r="J82" i="41"/>
  <c r="F82" i="41"/>
  <c r="N82" i="41"/>
  <c r="E82" i="41"/>
  <c r="D82" i="41"/>
  <c r="L80" i="41"/>
  <c r="M80" i="41" s="1"/>
  <c r="R80" i="41"/>
  <c r="P80" i="41"/>
  <c r="Q80" i="41"/>
  <c r="A83" i="41"/>
  <c r="I81" i="41"/>
  <c r="J81" i="41"/>
  <c r="G81" i="41"/>
  <c r="F81" i="41"/>
  <c r="N81" i="41"/>
  <c r="E81" i="41"/>
  <c r="D81" i="41"/>
  <c r="B230" i="41" l="1"/>
  <c r="B231" i="41"/>
  <c r="C301" i="5"/>
  <c r="B207" i="5"/>
  <c r="B395" i="5" s="1"/>
  <c r="B93" i="40"/>
  <c r="D92" i="40"/>
  <c r="F92" i="40" s="1"/>
  <c r="H92" i="40" s="1"/>
  <c r="C92" i="40"/>
  <c r="E92" i="40" s="1"/>
  <c r="G92" i="40" s="1"/>
  <c r="A93" i="40"/>
  <c r="A94" i="40" s="1"/>
  <c r="B301" i="5"/>
  <c r="C207" i="5"/>
  <c r="C395" i="5" s="1"/>
  <c r="K82" i="41"/>
  <c r="H81" i="41"/>
  <c r="H82" i="41"/>
  <c r="P82" i="41"/>
  <c r="Q82" i="41"/>
  <c r="R82" i="41"/>
  <c r="L82" i="41"/>
  <c r="M82" i="41" s="1"/>
  <c r="P81" i="41"/>
  <c r="R81" i="41"/>
  <c r="Q81" i="41"/>
  <c r="L81" i="41"/>
  <c r="M81" i="41" s="1"/>
  <c r="K81" i="41"/>
  <c r="A86" i="41"/>
  <c r="I84" i="41"/>
  <c r="F84" i="41"/>
  <c r="J84" i="41"/>
  <c r="G84" i="41"/>
  <c r="N84" i="41"/>
  <c r="D84" i="41"/>
  <c r="E84" i="41"/>
  <c r="M79" i="41"/>
  <c r="A85" i="41"/>
  <c r="J83" i="41"/>
  <c r="F83" i="41"/>
  <c r="I83" i="41"/>
  <c r="G83" i="41"/>
  <c r="N83" i="41"/>
  <c r="D83" i="41"/>
  <c r="E83" i="41"/>
  <c r="B233" i="41" l="1"/>
  <c r="B232" i="41"/>
  <c r="B208" i="5"/>
  <c r="B396" i="5" s="1"/>
  <c r="C302" i="5"/>
  <c r="B94" i="40"/>
  <c r="D93" i="40"/>
  <c r="F93" i="40" s="1"/>
  <c r="H93" i="40" s="1"/>
  <c r="C93" i="40"/>
  <c r="E93" i="40" s="1"/>
  <c r="G93" i="40" s="1"/>
  <c r="B302" i="5"/>
  <c r="C208" i="5"/>
  <c r="C396" i="5" s="1"/>
  <c r="K83" i="41"/>
  <c r="P84" i="41"/>
  <c r="Q84" i="41"/>
  <c r="R84" i="41"/>
  <c r="L84" i="41"/>
  <c r="H83" i="41"/>
  <c r="A87" i="41"/>
  <c r="I85" i="41"/>
  <c r="J85" i="41"/>
  <c r="G85" i="41"/>
  <c r="F85" i="41"/>
  <c r="N85" i="41"/>
  <c r="E85" i="41"/>
  <c r="D85" i="41"/>
  <c r="H84" i="41"/>
  <c r="K84" i="41"/>
  <c r="F86" i="41"/>
  <c r="J86" i="41"/>
  <c r="I86" i="41"/>
  <c r="G86" i="41"/>
  <c r="N86" i="41"/>
  <c r="A88" i="41"/>
  <c r="D86" i="41"/>
  <c r="E86" i="41"/>
  <c r="P83" i="41"/>
  <c r="Q83" i="41"/>
  <c r="R83" i="41"/>
  <c r="L83" i="41"/>
  <c r="M83" i="41" s="1"/>
  <c r="B234" i="41" l="1"/>
  <c r="B235" i="41"/>
  <c r="A95" i="40"/>
  <c r="D94" i="40"/>
  <c r="F94" i="40" s="1"/>
  <c r="H94" i="40" s="1"/>
  <c r="C94" i="40"/>
  <c r="E94" i="40" s="1"/>
  <c r="G94" i="40" s="1"/>
  <c r="B95" i="40"/>
  <c r="H86" i="41"/>
  <c r="H85" i="41"/>
  <c r="P85" i="41"/>
  <c r="Q85" i="41"/>
  <c r="R85" i="41"/>
  <c r="L85" i="41"/>
  <c r="M85" i="41" s="1"/>
  <c r="M84" i="41"/>
  <c r="A90" i="41"/>
  <c r="J88" i="41"/>
  <c r="I88" i="41"/>
  <c r="F88" i="41"/>
  <c r="G88" i="41"/>
  <c r="N88" i="41"/>
  <c r="D88" i="41"/>
  <c r="E88" i="41"/>
  <c r="Q86" i="41"/>
  <c r="R86" i="41"/>
  <c r="L86" i="41"/>
  <c r="M86" i="41" s="1"/>
  <c r="P86" i="41"/>
  <c r="K86" i="41"/>
  <c r="K85" i="41"/>
  <c r="A89" i="41"/>
  <c r="I87" i="41"/>
  <c r="G87" i="41"/>
  <c r="F87" i="41"/>
  <c r="J87" i="41"/>
  <c r="N87" i="41"/>
  <c r="E87" i="41"/>
  <c r="D87" i="41"/>
  <c r="B237" i="41" l="1"/>
  <c r="B236" i="41"/>
  <c r="C95" i="40"/>
  <c r="E95" i="40" s="1"/>
  <c r="G95" i="40" s="1"/>
  <c r="A96" i="40"/>
  <c r="B96" i="40"/>
  <c r="D95" i="40"/>
  <c r="F95" i="40" s="1"/>
  <c r="H95" i="40" s="1"/>
  <c r="H87" i="41"/>
  <c r="K88" i="41"/>
  <c r="A92" i="41"/>
  <c r="I90" i="41"/>
  <c r="F90" i="41"/>
  <c r="G90" i="41"/>
  <c r="J90" i="41"/>
  <c r="N90" i="41"/>
  <c r="D90" i="41"/>
  <c r="E90" i="41"/>
  <c r="Q88" i="41"/>
  <c r="R88" i="41"/>
  <c r="L88" i="41"/>
  <c r="M88" i="41" s="1"/>
  <c r="P88" i="41"/>
  <c r="H88" i="41"/>
  <c r="K87" i="41"/>
  <c r="P87" i="41"/>
  <c r="Q87" i="41"/>
  <c r="R87" i="41"/>
  <c r="L87" i="41"/>
  <c r="M87" i="41" s="1"/>
  <c r="A91" i="41"/>
  <c r="I89" i="41"/>
  <c r="J89" i="41"/>
  <c r="G89" i="41"/>
  <c r="F89" i="41"/>
  <c r="N89" i="41"/>
  <c r="D89" i="41"/>
  <c r="E89" i="41"/>
  <c r="B238" i="41" l="1"/>
  <c r="B239" i="41"/>
  <c r="C96" i="40"/>
  <c r="E96" i="40" s="1"/>
  <c r="G96" i="40" s="1"/>
  <c r="D96" i="40"/>
  <c r="F96" i="40" s="1"/>
  <c r="H96" i="40" s="1"/>
  <c r="H89" i="41"/>
  <c r="L90" i="41"/>
  <c r="M90" i="41" s="1"/>
  <c r="P90" i="41"/>
  <c r="Q90" i="41"/>
  <c r="R90" i="41"/>
  <c r="H90" i="41"/>
  <c r="K90" i="41"/>
  <c r="A94" i="41"/>
  <c r="J92" i="41"/>
  <c r="G92" i="41"/>
  <c r="I92" i="41"/>
  <c r="F92" i="41"/>
  <c r="N92" i="41"/>
  <c r="D92" i="41"/>
  <c r="E92" i="41"/>
  <c r="Q89" i="41"/>
  <c r="R89" i="41"/>
  <c r="L89" i="41"/>
  <c r="M89" i="41" s="1"/>
  <c r="P89" i="41"/>
  <c r="K89" i="41"/>
  <c r="A93" i="41"/>
  <c r="J91" i="41"/>
  <c r="G91" i="41"/>
  <c r="F91" i="41"/>
  <c r="I91" i="41"/>
  <c r="N91" i="41"/>
  <c r="E91" i="41"/>
  <c r="D91" i="41"/>
  <c r="B241" i="41" l="1"/>
  <c r="B240" i="41"/>
  <c r="K91" i="41"/>
  <c r="K92" i="41"/>
  <c r="L91" i="41"/>
  <c r="M91" i="41" s="1"/>
  <c r="P91" i="41"/>
  <c r="Q91" i="41"/>
  <c r="R91" i="41"/>
  <c r="A95" i="41"/>
  <c r="I93" i="41"/>
  <c r="F93" i="41"/>
  <c r="J93" i="41"/>
  <c r="G93" i="41"/>
  <c r="N93" i="41"/>
  <c r="E93" i="41"/>
  <c r="D93" i="41"/>
  <c r="P92" i="41"/>
  <c r="Q92" i="41"/>
  <c r="R92" i="41"/>
  <c r="L92" i="41"/>
  <c r="M92" i="41" s="1"/>
  <c r="H91" i="41"/>
  <c r="A96" i="41"/>
  <c r="I94" i="41"/>
  <c r="G94" i="41"/>
  <c r="J94" i="41"/>
  <c r="F94" i="41"/>
  <c r="N94" i="41"/>
  <c r="D94" i="41"/>
  <c r="E94" i="41"/>
  <c r="H92" i="41"/>
  <c r="B242" i="41" l="1"/>
  <c r="B243" i="41"/>
  <c r="K93" i="41"/>
  <c r="H94" i="41"/>
  <c r="H93" i="41"/>
  <c r="A97" i="41"/>
  <c r="I95" i="41"/>
  <c r="J95" i="41"/>
  <c r="F95" i="41"/>
  <c r="G95" i="41"/>
  <c r="N95" i="41"/>
  <c r="E95" i="41"/>
  <c r="D95" i="41"/>
  <c r="P94" i="41"/>
  <c r="Q94" i="41"/>
  <c r="R94" i="41"/>
  <c r="L94" i="41"/>
  <c r="M94" i="41" s="1"/>
  <c r="K94" i="41"/>
  <c r="A98" i="41"/>
  <c r="G96" i="41"/>
  <c r="J96" i="41"/>
  <c r="I96" i="41"/>
  <c r="F96" i="41"/>
  <c r="N96" i="41"/>
  <c r="D96" i="41"/>
  <c r="E96" i="41"/>
  <c r="P93" i="41"/>
  <c r="Q93" i="41"/>
  <c r="R93" i="41"/>
  <c r="L93" i="41"/>
  <c r="M93" i="41" s="1"/>
  <c r="B245" i="41" l="1"/>
  <c r="B244" i="41"/>
  <c r="K96" i="41"/>
  <c r="P95" i="41"/>
  <c r="Q95" i="41"/>
  <c r="R95" i="41"/>
  <c r="L95" i="41"/>
  <c r="M95" i="41" s="1"/>
  <c r="H95" i="41"/>
  <c r="Q96" i="41"/>
  <c r="R96" i="41"/>
  <c r="L96" i="41"/>
  <c r="M96" i="41" s="1"/>
  <c r="P96" i="41"/>
  <c r="H96" i="41"/>
  <c r="A100" i="41"/>
  <c r="I98" i="41"/>
  <c r="F98" i="41"/>
  <c r="J98" i="41"/>
  <c r="G98" i="41"/>
  <c r="N98" i="41"/>
  <c r="D98" i="41"/>
  <c r="E98" i="41"/>
  <c r="K95" i="41"/>
  <c r="A99" i="41"/>
  <c r="I97" i="41"/>
  <c r="J97" i="41"/>
  <c r="G97" i="41"/>
  <c r="F97" i="41"/>
  <c r="N97" i="41"/>
  <c r="E97" i="41"/>
  <c r="D97" i="41"/>
  <c r="B246" i="41" l="1"/>
  <c r="B247" i="41"/>
  <c r="H97" i="41"/>
  <c r="H98" i="41"/>
  <c r="K98" i="41"/>
  <c r="K97" i="41"/>
  <c r="A101" i="41"/>
  <c r="J99" i="41"/>
  <c r="G99" i="41"/>
  <c r="I99" i="41"/>
  <c r="F99" i="41"/>
  <c r="N99" i="41"/>
  <c r="E99" i="41"/>
  <c r="D99" i="41"/>
  <c r="J100" i="41"/>
  <c r="I100" i="41"/>
  <c r="F100" i="41"/>
  <c r="G100" i="41"/>
  <c r="N100" i="41"/>
  <c r="A102" i="41"/>
  <c r="D100" i="41"/>
  <c r="E100" i="41"/>
  <c r="R97" i="41"/>
  <c r="L97" i="41"/>
  <c r="M97" i="41" s="1"/>
  <c r="P97" i="41"/>
  <c r="Q97" i="41"/>
  <c r="P98" i="41"/>
  <c r="Q98" i="41"/>
  <c r="R98" i="41"/>
  <c r="L98" i="41"/>
  <c r="M98" i="41" s="1"/>
  <c r="B249" i="41" l="1"/>
  <c r="B248" i="41"/>
  <c r="H99" i="41"/>
  <c r="K100" i="41"/>
  <c r="K99" i="41"/>
  <c r="Q99" i="41"/>
  <c r="R99" i="41"/>
  <c r="L99" i="41"/>
  <c r="M99" i="41" s="1"/>
  <c r="P99" i="41"/>
  <c r="P100" i="41"/>
  <c r="Q100" i="41"/>
  <c r="R100" i="41"/>
  <c r="L100" i="41"/>
  <c r="M100" i="41" s="1"/>
  <c r="A103" i="41"/>
  <c r="I101" i="41"/>
  <c r="J101" i="41"/>
  <c r="G101" i="41"/>
  <c r="F101" i="41"/>
  <c r="N101" i="41"/>
  <c r="E101" i="41"/>
  <c r="D101" i="41"/>
  <c r="H100" i="41"/>
  <c r="A104" i="41"/>
  <c r="G102" i="41"/>
  <c r="I102" i="41"/>
  <c r="F102" i="41"/>
  <c r="J102" i="41"/>
  <c r="N102" i="41"/>
  <c r="E102" i="41"/>
  <c r="D102" i="41"/>
  <c r="B250" i="41" l="1"/>
  <c r="B251" i="41"/>
  <c r="H101" i="41"/>
  <c r="H102" i="41"/>
  <c r="Q101" i="41"/>
  <c r="R101" i="41"/>
  <c r="L101" i="41"/>
  <c r="M101" i="41" s="1"/>
  <c r="P101" i="41"/>
  <c r="K101" i="41"/>
  <c r="P102" i="41"/>
  <c r="Q102" i="41"/>
  <c r="R102" i="41"/>
  <c r="L102" i="41"/>
  <c r="M102" i="41" s="1"/>
  <c r="K102" i="41"/>
  <c r="A106" i="41"/>
  <c r="J104" i="41"/>
  <c r="I104" i="41"/>
  <c r="F104" i="41"/>
  <c r="G104" i="41"/>
  <c r="N104" i="41"/>
  <c r="E104" i="41"/>
  <c r="D104" i="41"/>
  <c r="A105" i="41"/>
  <c r="G103" i="41"/>
  <c r="F103" i="41"/>
  <c r="J103" i="41"/>
  <c r="I103" i="41"/>
  <c r="N103" i="41"/>
  <c r="D103" i="41"/>
  <c r="E103" i="41"/>
  <c r="B253" i="41" l="1"/>
  <c r="B252" i="41"/>
  <c r="H103" i="41"/>
  <c r="K104" i="41"/>
  <c r="H104" i="41"/>
  <c r="A107" i="41"/>
  <c r="I105" i="41"/>
  <c r="J105" i="41"/>
  <c r="G105" i="41"/>
  <c r="F105" i="41"/>
  <c r="N105" i="41"/>
  <c r="D105" i="41"/>
  <c r="E105" i="41"/>
  <c r="A108" i="41"/>
  <c r="G106" i="41"/>
  <c r="I106" i="41"/>
  <c r="F106" i="41"/>
  <c r="J106" i="41"/>
  <c r="N106" i="41"/>
  <c r="D106" i="41"/>
  <c r="E106" i="41"/>
  <c r="P103" i="41"/>
  <c r="Q103" i="41"/>
  <c r="R103" i="41"/>
  <c r="L103" i="41"/>
  <c r="M103" i="41" s="1"/>
  <c r="Q104" i="41"/>
  <c r="R104" i="41"/>
  <c r="L104" i="41"/>
  <c r="M104" i="41" s="1"/>
  <c r="P104" i="41"/>
  <c r="K103" i="41"/>
  <c r="B254" i="41" l="1"/>
  <c r="B255" i="41"/>
  <c r="H105" i="41"/>
  <c r="H106" i="41"/>
  <c r="Q105" i="41"/>
  <c r="R105" i="41"/>
  <c r="L105" i="41"/>
  <c r="M105" i="41" s="1"/>
  <c r="P105" i="41"/>
  <c r="K106" i="41"/>
  <c r="L106" i="41"/>
  <c r="M106" i="41" s="1"/>
  <c r="P106" i="41"/>
  <c r="Q106" i="41"/>
  <c r="R106" i="41"/>
  <c r="K105" i="41"/>
  <c r="A110" i="41"/>
  <c r="J108" i="41"/>
  <c r="G108" i="41"/>
  <c r="F108" i="41"/>
  <c r="I108" i="41"/>
  <c r="N108" i="41"/>
  <c r="D108" i="41"/>
  <c r="E108" i="41"/>
  <c r="A109" i="41"/>
  <c r="F107" i="41"/>
  <c r="I107" i="41"/>
  <c r="J107" i="41"/>
  <c r="G107" i="41"/>
  <c r="N107" i="41"/>
  <c r="E107" i="41"/>
  <c r="D107" i="41"/>
  <c r="B257" i="41" l="1"/>
  <c r="B256" i="41"/>
  <c r="H107" i="41"/>
  <c r="K107" i="41"/>
  <c r="A111" i="41"/>
  <c r="I109" i="41"/>
  <c r="F109" i="41"/>
  <c r="J109" i="41"/>
  <c r="G109" i="41"/>
  <c r="N109" i="41"/>
  <c r="E109" i="41"/>
  <c r="D109" i="41"/>
  <c r="A112" i="41"/>
  <c r="I110" i="41"/>
  <c r="J110" i="41"/>
  <c r="G110" i="41"/>
  <c r="F110" i="41"/>
  <c r="N110" i="41"/>
  <c r="D110" i="41"/>
  <c r="E110" i="41"/>
  <c r="L107" i="41"/>
  <c r="M107" i="41" s="1"/>
  <c r="P107" i="41"/>
  <c r="Q107" i="41"/>
  <c r="R107" i="41"/>
  <c r="L108" i="41"/>
  <c r="M108" i="41" s="1"/>
  <c r="Q108" i="41"/>
  <c r="P108" i="41"/>
  <c r="R108" i="41"/>
  <c r="K108" i="41"/>
  <c r="H108" i="41"/>
  <c r="B258" i="41" l="1"/>
  <c r="B259" i="41"/>
  <c r="H110" i="41"/>
  <c r="P109" i="41"/>
  <c r="Q109" i="41"/>
  <c r="L109" i="41"/>
  <c r="M109" i="41" s="1"/>
  <c r="R109" i="41"/>
  <c r="H109" i="41"/>
  <c r="P110" i="41"/>
  <c r="Q110" i="41"/>
  <c r="R110" i="41"/>
  <c r="L110" i="41"/>
  <c r="M110" i="41" s="1"/>
  <c r="K110" i="41"/>
  <c r="K109" i="41"/>
  <c r="A114" i="41"/>
  <c r="G112" i="41"/>
  <c r="J112" i="41"/>
  <c r="I112" i="41"/>
  <c r="F112" i="41"/>
  <c r="N112" i="41"/>
  <c r="D112" i="41"/>
  <c r="E112" i="41"/>
  <c r="A113" i="41"/>
  <c r="J111" i="41"/>
  <c r="G111" i="41"/>
  <c r="I111" i="41"/>
  <c r="F111" i="41"/>
  <c r="N111" i="41"/>
  <c r="E111" i="41"/>
  <c r="D111" i="41"/>
  <c r="B261" i="41" l="1"/>
  <c r="B260" i="41"/>
  <c r="K111" i="41"/>
  <c r="K112" i="41"/>
  <c r="A115" i="41"/>
  <c r="F113" i="41"/>
  <c r="I113" i="41"/>
  <c r="J113" i="41"/>
  <c r="G113" i="41"/>
  <c r="N113" i="41"/>
  <c r="D113" i="41"/>
  <c r="E113" i="41"/>
  <c r="I114" i="41"/>
  <c r="J114" i="41"/>
  <c r="F114" i="41"/>
  <c r="G114" i="41"/>
  <c r="N114" i="41"/>
  <c r="A116" i="41"/>
  <c r="E114" i="41"/>
  <c r="D114" i="41"/>
  <c r="P112" i="41"/>
  <c r="Q112" i="41"/>
  <c r="R112" i="41"/>
  <c r="L112" i="41"/>
  <c r="M112" i="41" s="1"/>
  <c r="P111" i="41"/>
  <c r="Q111" i="41"/>
  <c r="R111" i="41"/>
  <c r="L111" i="41"/>
  <c r="M111" i="41" s="1"/>
  <c r="H111" i="41"/>
  <c r="H112" i="41"/>
  <c r="B262" i="41" l="1"/>
  <c r="B263" i="41"/>
  <c r="H113" i="41"/>
  <c r="L113" i="41"/>
  <c r="M113" i="41" s="1"/>
  <c r="P113" i="41"/>
  <c r="Q113" i="41"/>
  <c r="R113" i="41"/>
  <c r="A118" i="41"/>
  <c r="F116" i="41"/>
  <c r="I116" i="41"/>
  <c r="J116" i="41"/>
  <c r="G116" i="41"/>
  <c r="N116" i="41"/>
  <c r="D116" i="41"/>
  <c r="E116" i="41"/>
  <c r="L114" i="41"/>
  <c r="M114" i="41" s="1"/>
  <c r="P114" i="41"/>
  <c r="Q114" i="41"/>
  <c r="R114" i="41"/>
  <c r="H114" i="41"/>
  <c r="K113" i="41"/>
  <c r="K114" i="41"/>
  <c r="A117" i="41"/>
  <c r="G115" i="41"/>
  <c r="J115" i="41"/>
  <c r="I115" i="41"/>
  <c r="F115" i="41"/>
  <c r="N115" i="41"/>
  <c r="D115" i="41"/>
  <c r="E115" i="41"/>
  <c r="B265" i="41" l="1"/>
  <c r="B264" i="41"/>
  <c r="K116" i="41"/>
  <c r="H116" i="41"/>
  <c r="A120" i="41"/>
  <c r="G118" i="41"/>
  <c r="I118" i="41"/>
  <c r="F118" i="41"/>
  <c r="J118" i="41"/>
  <c r="N118" i="41"/>
  <c r="D118" i="41"/>
  <c r="E118" i="41"/>
  <c r="L115" i="41"/>
  <c r="M115" i="41" s="1"/>
  <c r="P115" i="41"/>
  <c r="Q115" i="41"/>
  <c r="R115" i="41"/>
  <c r="R116" i="41"/>
  <c r="L116" i="41"/>
  <c r="M116" i="41" s="1"/>
  <c r="P116" i="41"/>
  <c r="Q116" i="41"/>
  <c r="A119" i="41"/>
  <c r="I117" i="41"/>
  <c r="F117" i="41"/>
  <c r="J117" i="41"/>
  <c r="G117" i="41"/>
  <c r="N117" i="41"/>
  <c r="E117" i="41"/>
  <c r="D117" i="41"/>
  <c r="H115" i="41"/>
  <c r="K115" i="41"/>
  <c r="B266" i="41" l="1"/>
  <c r="B267" i="41"/>
  <c r="H118" i="41"/>
  <c r="P118" i="41"/>
  <c r="L118" i="41"/>
  <c r="M118" i="41" s="1"/>
  <c r="Q118" i="41"/>
  <c r="R118" i="41"/>
  <c r="R117" i="41"/>
  <c r="L117" i="41"/>
  <c r="M117" i="41" s="1"/>
  <c r="P117" i="41"/>
  <c r="Q117" i="41"/>
  <c r="H117" i="41"/>
  <c r="K117" i="41"/>
  <c r="A121" i="41"/>
  <c r="F119" i="41"/>
  <c r="J119" i="41"/>
  <c r="G119" i="41"/>
  <c r="I119" i="41"/>
  <c r="N119" i="41"/>
  <c r="E119" i="41"/>
  <c r="D119" i="41"/>
  <c r="K118" i="41"/>
  <c r="A122" i="41"/>
  <c r="J120" i="41"/>
  <c r="I120" i="41"/>
  <c r="F120" i="41"/>
  <c r="G120" i="41"/>
  <c r="N120" i="41"/>
  <c r="D120" i="41"/>
  <c r="E120" i="41"/>
  <c r="B269" i="41" l="1"/>
  <c r="B268" i="41"/>
  <c r="K120" i="41"/>
  <c r="K119" i="41"/>
  <c r="A124" i="41"/>
  <c r="G122" i="41"/>
  <c r="I122" i="41"/>
  <c r="J122" i="41"/>
  <c r="F122" i="41"/>
  <c r="N122" i="41"/>
  <c r="E122" i="41"/>
  <c r="D122" i="41"/>
  <c r="H119" i="41"/>
  <c r="A123" i="41"/>
  <c r="I121" i="41"/>
  <c r="G121" i="41"/>
  <c r="J121" i="41"/>
  <c r="F121" i="41"/>
  <c r="N121" i="41"/>
  <c r="E121" i="41"/>
  <c r="D121" i="41"/>
  <c r="L120" i="41"/>
  <c r="M120" i="41" s="1"/>
  <c r="P120" i="41"/>
  <c r="Q120" i="41"/>
  <c r="R120" i="41"/>
  <c r="H120" i="41"/>
  <c r="L119" i="41"/>
  <c r="M119" i="41" s="1"/>
  <c r="Q119" i="41"/>
  <c r="P119" i="41"/>
  <c r="R119" i="41"/>
  <c r="B270" i="41" l="1"/>
  <c r="B271" i="41"/>
  <c r="H121" i="41"/>
  <c r="H122" i="41"/>
  <c r="P122" i="41"/>
  <c r="Q122" i="41"/>
  <c r="R122" i="41"/>
  <c r="L122" i="41"/>
  <c r="M122" i="41" s="1"/>
  <c r="P121" i="41"/>
  <c r="Q121" i="41"/>
  <c r="R121" i="41"/>
  <c r="L121" i="41"/>
  <c r="M121" i="41" s="1"/>
  <c r="K121" i="41"/>
  <c r="K122" i="41"/>
  <c r="A125" i="41"/>
  <c r="F123" i="41"/>
  <c r="I123" i="41"/>
  <c r="J123" i="41"/>
  <c r="G123" i="41"/>
  <c r="N123" i="41"/>
  <c r="D123" i="41"/>
  <c r="E123" i="41"/>
  <c r="A126" i="41"/>
  <c r="F124" i="41"/>
  <c r="J124" i="41"/>
  <c r="G124" i="41"/>
  <c r="I124" i="41"/>
  <c r="N124" i="41"/>
  <c r="E124" i="41"/>
  <c r="D124" i="41"/>
  <c r="B273" i="41" l="1"/>
  <c r="B272" i="41"/>
  <c r="H124" i="41"/>
  <c r="K123" i="41"/>
  <c r="H123" i="41"/>
  <c r="A127" i="41"/>
  <c r="I125" i="41"/>
  <c r="F125" i="41"/>
  <c r="G125" i="41"/>
  <c r="J125" i="41"/>
  <c r="N125" i="41"/>
  <c r="D125" i="41"/>
  <c r="E125" i="41"/>
  <c r="P124" i="41"/>
  <c r="Q124" i="41"/>
  <c r="R124" i="41"/>
  <c r="L124" i="41"/>
  <c r="M124" i="41" s="1"/>
  <c r="L123" i="41"/>
  <c r="M123" i="41" s="1"/>
  <c r="P123" i="41"/>
  <c r="Q123" i="41"/>
  <c r="R123" i="41"/>
  <c r="A128" i="41"/>
  <c r="I126" i="41"/>
  <c r="J126" i="41"/>
  <c r="F126" i="41"/>
  <c r="G126" i="41"/>
  <c r="N126" i="41"/>
  <c r="D126" i="41"/>
  <c r="E126" i="41"/>
  <c r="K124" i="41"/>
  <c r="B274" i="41" l="1"/>
  <c r="B275" i="41"/>
  <c r="P125" i="41"/>
  <c r="Q125" i="41"/>
  <c r="R125" i="41"/>
  <c r="L125" i="41"/>
  <c r="M125" i="41" s="1"/>
  <c r="K126" i="41"/>
  <c r="H126" i="41"/>
  <c r="H125" i="41"/>
  <c r="K125" i="41"/>
  <c r="G128" i="41"/>
  <c r="J128" i="41"/>
  <c r="I128" i="41"/>
  <c r="F128" i="41"/>
  <c r="N128" i="41"/>
  <c r="D128" i="41"/>
  <c r="A130" i="41"/>
  <c r="E128" i="41"/>
  <c r="Q126" i="41"/>
  <c r="R126" i="41"/>
  <c r="L126" i="41"/>
  <c r="M126" i="41" s="1"/>
  <c r="P126" i="41"/>
  <c r="A129" i="41"/>
  <c r="I127" i="41"/>
  <c r="J127" i="41"/>
  <c r="G127" i="41"/>
  <c r="F127" i="41"/>
  <c r="N127" i="41"/>
  <c r="E127" i="41"/>
  <c r="D127" i="41"/>
  <c r="B277" i="41" l="1"/>
  <c r="B276" i="41"/>
  <c r="K127" i="41"/>
  <c r="H128" i="41"/>
  <c r="K128" i="41"/>
  <c r="P128" i="41"/>
  <c r="Q128" i="41"/>
  <c r="R128" i="41"/>
  <c r="L128" i="41"/>
  <c r="M128" i="41" s="1"/>
  <c r="P127" i="41"/>
  <c r="Q127" i="41"/>
  <c r="R127" i="41"/>
  <c r="L127" i="41"/>
  <c r="M127" i="41" s="1"/>
  <c r="H127" i="41"/>
  <c r="A131" i="41"/>
  <c r="I129" i="41"/>
  <c r="F129" i="41"/>
  <c r="J129" i="41"/>
  <c r="G129" i="41"/>
  <c r="N129" i="41"/>
  <c r="E129" i="41"/>
  <c r="D129" i="41"/>
  <c r="A132" i="41"/>
  <c r="I130" i="41"/>
  <c r="G130" i="41"/>
  <c r="F130" i="41"/>
  <c r="J130" i="41"/>
  <c r="N130" i="41"/>
  <c r="D130" i="41"/>
  <c r="E130" i="41"/>
  <c r="B278" i="41" l="1"/>
  <c r="B279" i="41"/>
  <c r="K129" i="41"/>
  <c r="H130" i="41"/>
  <c r="H129" i="41"/>
  <c r="K130" i="41"/>
  <c r="A134" i="41"/>
  <c r="F132" i="41"/>
  <c r="J132" i="41"/>
  <c r="I132" i="41"/>
  <c r="G132" i="41"/>
  <c r="N132" i="41"/>
  <c r="D132" i="41"/>
  <c r="E132" i="41"/>
  <c r="A133" i="41"/>
  <c r="J131" i="41"/>
  <c r="F131" i="41"/>
  <c r="I131" i="41"/>
  <c r="G131" i="41"/>
  <c r="N131" i="41"/>
  <c r="E131" i="41"/>
  <c r="D131" i="41"/>
  <c r="Q130" i="41"/>
  <c r="R130" i="41"/>
  <c r="L130" i="41"/>
  <c r="M130" i="41" s="1"/>
  <c r="P130" i="41"/>
  <c r="L129" i="41"/>
  <c r="M129" i="41" s="1"/>
  <c r="P129" i="41"/>
  <c r="Q129" i="41"/>
  <c r="R129" i="41"/>
  <c r="B281" i="41" l="1"/>
  <c r="B280" i="41"/>
  <c r="K131" i="41"/>
  <c r="K132" i="41"/>
  <c r="Q132" i="41"/>
  <c r="R132" i="41"/>
  <c r="L132" i="41"/>
  <c r="M132" i="41" s="1"/>
  <c r="P132" i="41"/>
  <c r="H131" i="41"/>
  <c r="P131" i="41"/>
  <c r="Q131" i="41"/>
  <c r="R131" i="41"/>
  <c r="L131" i="41"/>
  <c r="M131" i="41" s="1"/>
  <c r="H132" i="41"/>
  <c r="A135" i="41"/>
  <c r="G133" i="41"/>
  <c r="F133" i="41"/>
  <c r="J133" i="41"/>
  <c r="I133" i="41"/>
  <c r="N133" i="41"/>
  <c r="E133" i="41"/>
  <c r="D133" i="41"/>
  <c r="A136" i="41"/>
  <c r="F134" i="41"/>
  <c r="G134" i="41"/>
  <c r="I134" i="41"/>
  <c r="J134" i="41"/>
  <c r="N134" i="41"/>
  <c r="D134" i="41"/>
  <c r="E134" i="41"/>
  <c r="B282" i="41" l="1"/>
  <c r="B283" i="41"/>
  <c r="H133" i="41"/>
  <c r="K134" i="41"/>
  <c r="H134" i="41"/>
  <c r="A137" i="41"/>
  <c r="J135" i="41"/>
  <c r="N135" i="41"/>
  <c r="F135" i="41"/>
  <c r="G135" i="41"/>
  <c r="I135" i="41"/>
  <c r="D135" i="41"/>
  <c r="E135" i="41"/>
  <c r="Q134" i="41"/>
  <c r="P134" i="41"/>
  <c r="R134" i="41"/>
  <c r="L134" i="41"/>
  <c r="M134" i="41" s="1"/>
  <c r="Q133" i="41"/>
  <c r="R133" i="41"/>
  <c r="L133" i="41"/>
  <c r="M133" i="41" s="1"/>
  <c r="P133" i="41"/>
  <c r="A138" i="41"/>
  <c r="F136" i="41"/>
  <c r="G136" i="41"/>
  <c r="I136" i="41"/>
  <c r="J136" i="41"/>
  <c r="N136" i="41"/>
  <c r="D136" i="41"/>
  <c r="E136" i="41"/>
  <c r="K133" i="41"/>
  <c r="B285" i="41" l="1"/>
  <c r="B284" i="41"/>
  <c r="K135" i="41"/>
  <c r="R136" i="41"/>
  <c r="H136" i="41"/>
  <c r="A140" i="41"/>
  <c r="J138" i="41"/>
  <c r="N138" i="41"/>
  <c r="F138" i="41"/>
  <c r="G138" i="41"/>
  <c r="I138" i="41"/>
  <c r="D138" i="41"/>
  <c r="E138" i="41"/>
  <c r="H135" i="41"/>
  <c r="R135" i="41"/>
  <c r="Q135" i="41"/>
  <c r="L135" i="41"/>
  <c r="M135" i="41" s="1"/>
  <c r="P135" i="41"/>
  <c r="L136" i="41"/>
  <c r="M136" i="41" s="1"/>
  <c r="P136" i="41"/>
  <c r="Q136" i="41"/>
  <c r="A139" i="41"/>
  <c r="G137" i="41"/>
  <c r="I137" i="41"/>
  <c r="J137" i="41"/>
  <c r="N137" i="41"/>
  <c r="F137" i="41"/>
  <c r="E137" i="41"/>
  <c r="D137" i="41"/>
  <c r="K136" i="41"/>
  <c r="B286" i="41" l="1"/>
  <c r="B287" i="41"/>
  <c r="K138" i="41"/>
  <c r="A141" i="41"/>
  <c r="N139" i="41"/>
  <c r="F139" i="41"/>
  <c r="G139" i="41"/>
  <c r="I139" i="41"/>
  <c r="J139" i="41"/>
  <c r="E139" i="41"/>
  <c r="D139" i="41"/>
  <c r="H138" i="41"/>
  <c r="K137" i="41"/>
  <c r="L138" i="41"/>
  <c r="M138" i="41" s="1"/>
  <c r="R138" i="41"/>
  <c r="Q138" i="41"/>
  <c r="P138" i="41"/>
  <c r="H137" i="41"/>
  <c r="A142" i="41"/>
  <c r="F140" i="41"/>
  <c r="G140" i="41"/>
  <c r="I140" i="41"/>
  <c r="J140" i="41"/>
  <c r="N140" i="41"/>
  <c r="D140" i="41"/>
  <c r="E140" i="41"/>
  <c r="P137" i="41"/>
  <c r="L137" i="41"/>
  <c r="M137" i="41" s="1"/>
  <c r="Q137" i="41"/>
  <c r="R137" i="41"/>
  <c r="B289" i="41" l="1"/>
  <c r="B288" i="41"/>
  <c r="L140" i="41"/>
  <c r="M140" i="41" s="1"/>
  <c r="P140" i="41"/>
  <c r="Q140" i="41"/>
  <c r="R140" i="41"/>
  <c r="K139" i="41"/>
  <c r="H140" i="41"/>
  <c r="H139" i="41"/>
  <c r="F142" i="41"/>
  <c r="G142" i="41"/>
  <c r="I142" i="41"/>
  <c r="J142" i="41"/>
  <c r="N142" i="41"/>
  <c r="E142" i="41"/>
  <c r="A144" i="41"/>
  <c r="D142" i="41"/>
  <c r="P139" i="41"/>
  <c r="R139" i="41"/>
  <c r="Q139" i="41"/>
  <c r="L139" i="41"/>
  <c r="M139" i="41" s="1"/>
  <c r="K140" i="41"/>
  <c r="A143" i="41"/>
  <c r="I141" i="41"/>
  <c r="J141" i="41"/>
  <c r="N141" i="41"/>
  <c r="F141" i="41"/>
  <c r="G141" i="41"/>
  <c r="E141" i="41"/>
  <c r="D141" i="41"/>
  <c r="B290" i="41" l="1"/>
  <c r="B291" i="41"/>
  <c r="H142" i="41"/>
  <c r="A146" i="41"/>
  <c r="J144" i="41"/>
  <c r="N144" i="41"/>
  <c r="F144" i="41"/>
  <c r="G144" i="41"/>
  <c r="I144" i="41"/>
  <c r="D144" i="41"/>
  <c r="E144" i="41"/>
  <c r="P142" i="41"/>
  <c r="Q142" i="41"/>
  <c r="L142" i="41"/>
  <c r="M142" i="41" s="1"/>
  <c r="R142" i="41"/>
  <c r="K142" i="41"/>
  <c r="R141" i="41"/>
  <c r="Q141" i="41"/>
  <c r="L141" i="41"/>
  <c r="M141" i="41" s="1"/>
  <c r="P141" i="41"/>
  <c r="K141" i="41"/>
  <c r="H141" i="41"/>
  <c r="A145" i="41"/>
  <c r="F143" i="41"/>
  <c r="G143" i="41"/>
  <c r="I143" i="41"/>
  <c r="J143" i="41"/>
  <c r="N143" i="41"/>
  <c r="D143" i="41"/>
  <c r="E143" i="41"/>
  <c r="B293" i="41" l="1"/>
  <c r="B292" i="41"/>
  <c r="H144" i="41"/>
  <c r="A147" i="41"/>
  <c r="N145" i="41"/>
  <c r="F145" i="41"/>
  <c r="G145" i="41"/>
  <c r="I145" i="41"/>
  <c r="J145" i="41"/>
  <c r="E145" i="41"/>
  <c r="D145" i="41"/>
  <c r="K143" i="41"/>
  <c r="L144" i="41"/>
  <c r="M144" i="41" s="1"/>
  <c r="R144" i="41"/>
  <c r="P144" i="41"/>
  <c r="Q144" i="41"/>
  <c r="K144" i="41"/>
  <c r="Q143" i="41"/>
  <c r="R143" i="41"/>
  <c r="P143" i="41"/>
  <c r="L143" i="41"/>
  <c r="M143" i="41" s="1"/>
  <c r="H143" i="41"/>
  <c r="A148" i="41"/>
  <c r="F146" i="41"/>
  <c r="G146" i="41"/>
  <c r="I146" i="41"/>
  <c r="J146" i="41"/>
  <c r="N146" i="41"/>
  <c r="E146" i="41"/>
  <c r="D146" i="41"/>
  <c r="B294" i="41" l="1"/>
  <c r="B295" i="41"/>
  <c r="H146" i="41"/>
  <c r="K145" i="41"/>
  <c r="H145" i="41"/>
  <c r="L145" i="41"/>
  <c r="M145" i="41" s="1"/>
  <c r="Q145" i="41"/>
  <c r="P145" i="41"/>
  <c r="R145" i="41"/>
  <c r="K146" i="41"/>
  <c r="A149" i="41"/>
  <c r="I147" i="41"/>
  <c r="J147" i="41"/>
  <c r="N147" i="41"/>
  <c r="F147" i="41"/>
  <c r="G147" i="41"/>
  <c r="D147" i="41"/>
  <c r="E147" i="41"/>
  <c r="R146" i="41"/>
  <c r="L146" i="41"/>
  <c r="M146" i="41" s="1"/>
  <c r="Q146" i="41"/>
  <c r="P146" i="41"/>
  <c r="A150" i="41"/>
  <c r="N148" i="41"/>
  <c r="F148" i="41"/>
  <c r="G148" i="41"/>
  <c r="I148" i="41"/>
  <c r="J148" i="41"/>
  <c r="D148" i="41"/>
  <c r="E148" i="41"/>
  <c r="B297" i="41" l="1"/>
  <c r="B296" i="41"/>
  <c r="K147" i="41"/>
  <c r="H147" i="41"/>
  <c r="R147" i="41"/>
  <c r="P147" i="41"/>
  <c r="L147" i="41"/>
  <c r="M147" i="41" s="1"/>
  <c r="Q147" i="41"/>
  <c r="A152" i="41"/>
  <c r="G150" i="41"/>
  <c r="I150" i="41"/>
  <c r="J150" i="41"/>
  <c r="N150" i="41"/>
  <c r="F150" i="41"/>
  <c r="D150" i="41"/>
  <c r="E150" i="41"/>
  <c r="K148" i="41"/>
  <c r="P148" i="41"/>
  <c r="Q148" i="41"/>
  <c r="R148" i="41"/>
  <c r="L148" i="41"/>
  <c r="M148" i="41" s="1"/>
  <c r="H148" i="41"/>
  <c r="A151" i="41"/>
  <c r="F149" i="41"/>
  <c r="G149" i="41"/>
  <c r="I149" i="41"/>
  <c r="J149" i="41"/>
  <c r="N149" i="41"/>
  <c r="D149" i="41"/>
  <c r="E149" i="41"/>
  <c r="B298" i="41" l="1"/>
  <c r="B299" i="41"/>
  <c r="H150" i="41"/>
  <c r="P150" i="41"/>
  <c r="Q150" i="41"/>
  <c r="R150" i="41"/>
  <c r="L150" i="41"/>
  <c r="M150" i="41" s="1"/>
  <c r="L149" i="41"/>
  <c r="M149" i="41" s="1"/>
  <c r="R149" i="41"/>
  <c r="P149" i="41"/>
  <c r="Q149" i="41"/>
  <c r="A153" i="41"/>
  <c r="N151" i="41"/>
  <c r="F151" i="41"/>
  <c r="G151" i="41"/>
  <c r="I151" i="41"/>
  <c r="J151" i="41"/>
  <c r="E151" i="41"/>
  <c r="D151" i="41"/>
  <c r="K149" i="41"/>
  <c r="K150" i="41"/>
  <c r="H149" i="41"/>
  <c r="A154" i="41"/>
  <c r="A156" i="41" s="1"/>
  <c r="F152" i="41"/>
  <c r="G152" i="41"/>
  <c r="I152" i="41"/>
  <c r="J152" i="41"/>
  <c r="N152" i="41"/>
  <c r="E152" i="41"/>
  <c r="D152" i="41"/>
  <c r="B301" i="41" l="1"/>
  <c r="G156" i="41"/>
  <c r="I156" i="41"/>
  <c r="J156" i="41"/>
  <c r="N156" i="41"/>
  <c r="F156" i="41"/>
  <c r="A158" i="41"/>
  <c r="D156" i="41"/>
  <c r="E156" i="41"/>
  <c r="B300" i="41"/>
  <c r="K151" i="41"/>
  <c r="R151" i="41"/>
  <c r="Q151" i="41"/>
  <c r="L151" i="41"/>
  <c r="M151" i="41" s="1"/>
  <c r="P151" i="41"/>
  <c r="A155" i="41"/>
  <c r="A157" i="41" s="1"/>
  <c r="I153" i="41"/>
  <c r="J153" i="41"/>
  <c r="F153" i="41"/>
  <c r="N153" i="41"/>
  <c r="G153" i="41"/>
  <c r="D153" i="41"/>
  <c r="E153" i="41"/>
  <c r="F154" i="41"/>
  <c r="G154" i="41"/>
  <c r="I154" i="41"/>
  <c r="J154" i="41"/>
  <c r="N154" i="41"/>
  <c r="E154" i="41"/>
  <c r="D154" i="41"/>
  <c r="L152" i="41"/>
  <c r="M152" i="41" s="1"/>
  <c r="R152" i="41"/>
  <c r="P152" i="41"/>
  <c r="Q152" i="41"/>
  <c r="K152" i="41"/>
  <c r="H151" i="41"/>
  <c r="H152" i="41"/>
  <c r="K156" i="41" l="1"/>
  <c r="F158" i="41"/>
  <c r="I158" i="41"/>
  <c r="N158" i="41"/>
  <c r="J158" i="41"/>
  <c r="G158" i="41"/>
  <c r="H158" i="41" s="1"/>
  <c r="A160" i="41"/>
  <c r="D158" i="41"/>
  <c r="E158" i="41"/>
  <c r="B302" i="41"/>
  <c r="H156" i="41"/>
  <c r="M156" i="41"/>
  <c r="L156" i="41"/>
  <c r="O156" i="41"/>
  <c r="Q156" i="41"/>
  <c r="P156" i="41"/>
  <c r="R156" i="41"/>
  <c r="B303" i="41"/>
  <c r="N157" i="41"/>
  <c r="J157" i="41"/>
  <c r="F157" i="41"/>
  <c r="I157" i="41"/>
  <c r="G157" i="41"/>
  <c r="A159" i="41"/>
  <c r="E157" i="41"/>
  <c r="D157" i="41"/>
  <c r="R153" i="41"/>
  <c r="K153" i="41"/>
  <c r="G155" i="41"/>
  <c r="I155" i="41"/>
  <c r="J155" i="41"/>
  <c r="N155" i="41"/>
  <c r="F155" i="41"/>
  <c r="D155" i="41"/>
  <c r="E155" i="41"/>
  <c r="Q153" i="41"/>
  <c r="L153" i="41"/>
  <c r="M153" i="41" s="1"/>
  <c r="P153" i="41"/>
  <c r="H154" i="41"/>
  <c r="L154" i="41"/>
  <c r="M154" i="41" s="1"/>
  <c r="Q154" i="41"/>
  <c r="R154" i="41"/>
  <c r="P154" i="41"/>
  <c r="K154" i="41"/>
  <c r="H153" i="41"/>
  <c r="H157" i="41" l="1"/>
  <c r="K157" i="41"/>
  <c r="K158" i="41"/>
  <c r="O157" i="41"/>
  <c r="L157" i="41"/>
  <c r="M157" i="41"/>
  <c r="Q157" i="41"/>
  <c r="R157" i="41"/>
  <c r="P157" i="41"/>
  <c r="B305" i="41"/>
  <c r="O158" i="41"/>
  <c r="L158" i="41"/>
  <c r="R158" i="41"/>
  <c r="M158" i="41"/>
  <c r="P158" i="41"/>
  <c r="Q158" i="41"/>
  <c r="I160" i="41"/>
  <c r="G160" i="41"/>
  <c r="N160" i="41"/>
  <c r="F160" i="41"/>
  <c r="J160" i="41"/>
  <c r="A162" i="41"/>
  <c r="D160" i="41"/>
  <c r="E160" i="41"/>
  <c r="I159" i="41"/>
  <c r="J159" i="41"/>
  <c r="G159" i="41"/>
  <c r="F159" i="41"/>
  <c r="N159" i="41"/>
  <c r="A161" i="41"/>
  <c r="E159" i="41"/>
  <c r="D159" i="41"/>
  <c r="B304" i="41"/>
  <c r="H155" i="41"/>
  <c r="P155" i="41"/>
  <c r="R155" i="41"/>
  <c r="Q155" i="41"/>
  <c r="L155" i="41"/>
  <c r="M155" i="41" s="1"/>
  <c r="K155" i="41"/>
  <c r="K159" i="41" l="1"/>
  <c r="K160" i="41"/>
  <c r="H159" i="41"/>
  <c r="N161" i="41"/>
  <c r="G161" i="41"/>
  <c r="F161" i="41"/>
  <c r="I161" i="41"/>
  <c r="J161" i="41"/>
  <c r="A163" i="41"/>
  <c r="E161" i="41"/>
  <c r="D161" i="41"/>
  <c r="I162" i="41"/>
  <c r="G162" i="41"/>
  <c r="F162" i="41"/>
  <c r="N162" i="41"/>
  <c r="J162" i="41"/>
  <c r="A164" i="41"/>
  <c r="E162" i="41"/>
  <c r="D162" i="41"/>
  <c r="B307" i="41"/>
  <c r="B306" i="41"/>
  <c r="H160" i="41"/>
  <c r="O159" i="41"/>
  <c r="Q159" i="41"/>
  <c r="L159" i="41"/>
  <c r="R159" i="41"/>
  <c r="M159" i="41"/>
  <c r="P159" i="41"/>
  <c r="O160" i="41"/>
  <c r="R160" i="41"/>
  <c r="L160" i="41"/>
  <c r="Q160" i="41"/>
  <c r="M160" i="41"/>
  <c r="P160" i="41"/>
  <c r="K162" i="41" l="1"/>
  <c r="H162" i="41"/>
  <c r="H161" i="41"/>
  <c r="K161" i="41"/>
  <c r="O162" i="41"/>
  <c r="Q162" i="41"/>
  <c r="R162" i="41"/>
  <c r="L162" i="41"/>
  <c r="P162" i="41"/>
  <c r="M162" i="41"/>
  <c r="B308" i="41"/>
  <c r="I164" i="41"/>
  <c r="G164" i="41"/>
  <c r="F164" i="41"/>
  <c r="J164" i="41"/>
  <c r="N164" i="41"/>
  <c r="A166" i="41"/>
  <c r="E164" i="41"/>
  <c r="D164" i="41"/>
  <c r="G163" i="41"/>
  <c r="I163" i="41"/>
  <c r="J163" i="41"/>
  <c r="F163" i="41"/>
  <c r="N163" i="41"/>
  <c r="A165" i="41"/>
  <c r="D163" i="41"/>
  <c r="E163" i="41"/>
  <c r="B309" i="41"/>
  <c r="O161" i="41"/>
  <c r="L161" i="41"/>
  <c r="R161" i="41"/>
  <c r="P161" i="41"/>
  <c r="M161" i="41"/>
  <c r="Q161" i="41"/>
  <c r="H164" i="41" l="1"/>
  <c r="H163" i="41"/>
  <c r="K164" i="41"/>
  <c r="B310" i="41"/>
  <c r="B311" i="41"/>
  <c r="G165" i="41"/>
  <c r="N165" i="41"/>
  <c r="I165" i="41"/>
  <c r="J165" i="41"/>
  <c r="F165" i="41"/>
  <c r="H165" i="41" s="1"/>
  <c r="A167" i="41"/>
  <c r="D165" i="41"/>
  <c r="E165" i="41"/>
  <c r="K163" i="41"/>
  <c r="G166" i="41"/>
  <c r="I166" i="41"/>
  <c r="N166" i="41"/>
  <c r="J166" i="41"/>
  <c r="F166" i="41"/>
  <c r="A168" i="41"/>
  <c r="E166" i="41"/>
  <c r="D166" i="41"/>
  <c r="O163" i="41"/>
  <c r="M163" i="41"/>
  <c r="Q163" i="41"/>
  <c r="L163" i="41"/>
  <c r="R163" i="41"/>
  <c r="P163" i="41"/>
  <c r="O164" i="41"/>
  <c r="Q164" i="41"/>
  <c r="R164" i="41"/>
  <c r="L164" i="41"/>
  <c r="P164" i="41"/>
  <c r="M164" i="41"/>
  <c r="H166" i="41" l="1"/>
  <c r="K165" i="41"/>
  <c r="K166" i="41"/>
  <c r="G168" i="41"/>
  <c r="I168" i="41"/>
  <c r="J168" i="41"/>
  <c r="N168" i="41"/>
  <c r="F168" i="41"/>
  <c r="A170" i="41"/>
  <c r="D168" i="41"/>
  <c r="E168" i="41"/>
  <c r="B313" i="41"/>
  <c r="J167" i="41"/>
  <c r="F167" i="41"/>
  <c r="I167" i="41"/>
  <c r="G167" i="41"/>
  <c r="N167" i="41"/>
  <c r="A169" i="41"/>
  <c r="D167" i="41"/>
  <c r="E167" i="41"/>
  <c r="O165" i="41"/>
  <c r="Q165" i="41"/>
  <c r="L165" i="41"/>
  <c r="R165" i="41"/>
  <c r="P165" i="41"/>
  <c r="M165" i="41"/>
  <c r="B312" i="41"/>
  <c r="O166" i="41"/>
  <c r="L166" i="41"/>
  <c r="M166" i="41"/>
  <c r="R166" i="41"/>
  <c r="Q166" i="41"/>
  <c r="P166" i="41"/>
  <c r="K168" i="41" l="1"/>
  <c r="K167" i="41"/>
  <c r="H167" i="41"/>
  <c r="B314" i="41"/>
  <c r="I169" i="41"/>
  <c r="G169" i="41"/>
  <c r="J169" i="41"/>
  <c r="F169" i="41"/>
  <c r="N169" i="41"/>
  <c r="A171" i="41"/>
  <c r="E169" i="41"/>
  <c r="D169" i="41"/>
  <c r="J170" i="41"/>
  <c r="G170" i="41"/>
  <c r="N170" i="41"/>
  <c r="F170" i="41"/>
  <c r="I170" i="41"/>
  <c r="A172" i="41"/>
  <c r="E170" i="41"/>
  <c r="D170" i="41"/>
  <c r="O167" i="41"/>
  <c r="Q167" i="41"/>
  <c r="P167" i="41"/>
  <c r="L167" i="41"/>
  <c r="M167" i="41"/>
  <c r="R167" i="41"/>
  <c r="B315" i="41"/>
  <c r="Q168" i="41"/>
  <c r="H168" i="41"/>
  <c r="O168" i="41"/>
  <c r="L168" i="41"/>
  <c r="M168" i="41"/>
  <c r="R168" i="41"/>
  <c r="P168" i="41"/>
  <c r="K170" i="41" l="1"/>
  <c r="H170" i="41"/>
  <c r="H169" i="41"/>
  <c r="B316" i="41"/>
  <c r="O170" i="41"/>
  <c r="M170" i="41"/>
  <c r="R170" i="41"/>
  <c r="Q170" i="41"/>
  <c r="L170" i="41"/>
  <c r="P170" i="41"/>
  <c r="F172" i="41"/>
  <c r="G172" i="41"/>
  <c r="I172" i="41"/>
  <c r="N172" i="41"/>
  <c r="J172" i="41"/>
  <c r="A174" i="41"/>
  <c r="E172" i="41"/>
  <c r="D172" i="41"/>
  <c r="I171" i="41"/>
  <c r="G171" i="41"/>
  <c r="J171" i="41"/>
  <c r="N171" i="41"/>
  <c r="F171" i="41"/>
  <c r="A173" i="41"/>
  <c r="D171" i="41"/>
  <c r="E171" i="41"/>
  <c r="B317" i="41"/>
  <c r="O169" i="41"/>
  <c r="L169" i="41"/>
  <c r="M169" i="41"/>
  <c r="R169" i="41"/>
  <c r="P169" i="41"/>
  <c r="Q169" i="41"/>
  <c r="K169" i="41"/>
  <c r="K172" i="41" l="1"/>
  <c r="H172" i="41"/>
  <c r="H171" i="41"/>
  <c r="O171" i="41"/>
  <c r="M171" i="41"/>
  <c r="R171" i="41"/>
  <c r="L171" i="41"/>
  <c r="Q171" i="41"/>
  <c r="P171" i="41"/>
  <c r="F173" i="41"/>
  <c r="N173" i="41"/>
  <c r="J173" i="41"/>
  <c r="I173" i="41"/>
  <c r="G173" i="41"/>
  <c r="A175" i="41"/>
  <c r="D173" i="41"/>
  <c r="E173" i="41"/>
  <c r="I174" i="41"/>
  <c r="J174" i="41"/>
  <c r="G174" i="41"/>
  <c r="N174" i="41"/>
  <c r="F174" i="41"/>
  <c r="A176" i="41"/>
  <c r="D174" i="41"/>
  <c r="E174" i="41"/>
  <c r="O172" i="41"/>
  <c r="M172" i="41"/>
  <c r="R172" i="41"/>
  <c r="Q172" i="41"/>
  <c r="L172" i="41"/>
  <c r="P172" i="41"/>
  <c r="K171" i="41"/>
  <c r="N176" i="41" l="1"/>
  <c r="I176" i="41"/>
  <c r="G176" i="41"/>
  <c r="J176" i="41"/>
  <c r="F176" i="41"/>
  <c r="A178" i="41"/>
  <c r="E176" i="41"/>
  <c r="D176" i="41"/>
  <c r="F175" i="41"/>
  <c r="I175" i="41"/>
  <c r="N175" i="41"/>
  <c r="G175" i="41"/>
  <c r="J175" i="41"/>
  <c r="A177" i="41"/>
  <c r="E175" i="41"/>
  <c r="D175" i="41"/>
  <c r="O173" i="41"/>
  <c r="M173" i="41"/>
  <c r="R173" i="41"/>
  <c r="Q173" i="41"/>
  <c r="P173" i="41"/>
  <c r="L173" i="41"/>
  <c r="H174" i="41"/>
  <c r="K174" i="41"/>
  <c r="H173" i="41"/>
  <c r="O174" i="41"/>
  <c r="M174" i="41"/>
  <c r="R174" i="41"/>
  <c r="L174" i="41"/>
  <c r="P174" i="41"/>
  <c r="Q174" i="41"/>
  <c r="K173" i="41"/>
  <c r="H175" i="41" l="1"/>
  <c r="H176" i="41"/>
  <c r="O176" i="41"/>
  <c r="P176" i="41"/>
  <c r="R176" i="41"/>
  <c r="L176" i="41"/>
  <c r="M176" i="41"/>
  <c r="Q176" i="41"/>
  <c r="O175" i="41"/>
  <c r="M175" i="41"/>
  <c r="R175" i="41"/>
  <c r="Q175" i="41"/>
  <c r="P175" i="41"/>
  <c r="L175" i="41"/>
  <c r="F177" i="41"/>
  <c r="I177" i="41"/>
  <c r="G177" i="41"/>
  <c r="J177" i="41"/>
  <c r="N177" i="41"/>
  <c r="A179" i="41"/>
  <c r="E177" i="41"/>
  <c r="D177" i="41"/>
  <c r="K175" i="41"/>
  <c r="I178" i="41"/>
  <c r="G178" i="41"/>
  <c r="N178" i="41"/>
  <c r="J178" i="41"/>
  <c r="F178" i="41"/>
  <c r="A180" i="41"/>
  <c r="D178" i="41"/>
  <c r="E178" i="41"/>
  <c r="K176" i="41"/>
  <c r="H178" i="41" l="1"/>
  <c r="K178" i="41"/>
  <c r="N179" i="41"/>
  <c r="G179" i="41"/>
  <c r="F179" i="41"/>
  <c r="I179" i="41"/>
  <c r="J179" i="41"/>
  <c r="A181" i="41"/>
  <c r="D179" i="41"/>
  <c r="E179" i="41"/>
  <c r="K177" i="41"/>
  <c r="O177" i="41"/>
  <c r="R177" i="41"/>
  <c r="M177" i="41"/>
  <c r="P177" i="41"/>
  <c r="L177" i="41"/>
  <c r="Q177" i="41"/>
  <c r="H177" i="41"/>
  <c r="N180" i="41"/>
  <c r="J180" i="41"/>
  <c r="I180" i="41"/>
  <c r="F180" i="41"/>
  <c r="G180" i="41"/>
  <c r="A182" i="41"/>
  <c r="D180" i="41"/>
  <c r="E180" i="41"/>
  <c r="O178" i="41"/>
  <c r="Q178" i="41"/>
  <c r="M178" i="41"/>
  <c r="L178" i="41"/>
  <c r="R178" i="41"/>
  <c r="P178" i="41"/>
  <c r="K179" i="41" l="1"/>
  <c r="K180" i="41"/>
  <c r="O180" i="41"/>
  <c r="M180" i="41"/>
  <c r="L180" i="41"/>
  <c r="R180" i="41"/>
  <c r="Q180" i="41"/>
  <c r="P180" i="41"/>
  <c r="H180" i="41"/>
  <c r="H179" i="41"/>
  <c r="N181" i="41"/>
  <c r="F181" i="41"/>
  <c r="G181" i="41"/>
  <c r="I181" i="41"/>
  <c r="J181" i="41"/>
  <c r="A183" i="41"/>
  <c r="E181" i="41"/>
  <c r="D181" i="41"/>
  <c r="F182" i="41"/>
  <c r="J182" i="41"/>
  <c r="G182" i="41"/>
  <c r="N182" i="41"/>
  <c r="I182" i="41"/>
  <c r="A184" i="41"/>
  <c r="E182" i="41"/>
  <c r="D182" i="41"/>
  <c r="O179" i="41"/>
  <c r="M179" i="41"/>
  <c r="R179" i="41"/>
  <c r="P179" i="41"/>
  <c r="L179" i="41"/>
  <c r="Q179" i="41"/>
  <c r="K182" i="41" l="1"/>
  <c r="I184" i="41"/>
  <c r="G184" i="41"/>
  <c r="N184" i="41"/>
  <c r="J184" i="41"/>
  <c r="F184" i="41"/>
  <c r="A186" i="41"/>
  <c r="D184" i="41"/>
  <c r="E184" i="41"/>
  <c r="J183" i="41"/>
  <c r="G183" i="41"/>
  <c r="N183" i="41"/>
  <c r="I183" i="41"/>
  <c r="F183" i="41"/>
  <c r="A185" i="41"/>
  <c r="E183" i="41"/>
  <c r="D183" i="41"/>
  <c r="H181" i="41"/>
  <c r="H182" i="41"/>
  <c r="O181" i="41"/>
  <c r="R181" i="41"/>
  <c r="Q181" i="41"/>
  <c r="P181" i="41"/>
  <c r="M181" i="41"/>
  <c r="L181" i="41"/>
  <c r="O182" i="41"/>
  <c r="Q182" i="41"/>
  <c r="M182" i="41"/>
  <c r="P182" i="41"/>
  <c r="L182" i="41"/>
  <c r="R182" i="41"/>
  <c r="K181" i="41"/>
  <c r="K183" i="41" l="1"/>
  <c r="O183" i="41"/>
  <c r="L183" i="41"/>
  <c r="R183" i="41"/>
  <c r="M183" i="41"/>
  <c r="P183" i="41"/>
  <c r="Q183" i="41"/>
  <c r="O184" i="41"/>
  <c r="L184" i="41"/>
  <c r="Q184" i="41"/>
  <c r="M184" i="41"/>
  <c r="P184" i="41"/>
  <c r="R184" i="41"/>
  <c r="N185" i="41"/>
  <c r="F185" i="41"/>
  <c r="J185" i="41"/>
  <c r="I185" i="41"/>
  <c r="G185" i="41"/>
  <c r="A187" i="41"/>
  <c r="E185" i="41"/>
  <c r="D185" i="41"/>
  <c r="N186" i="41"/>
  <c r="F186" i="41"/>
  <c r="G186" i="41"/>
  <c r="I186" i="41"/>
  <c r="J186" i="41"/>
  <c r="A188" i="41"/>
  <c r="E186" i="41"/>
  <c r="D186" i="41"/>
  <c r="H183" i="41"/>
  <c r="H184" i="41"/>
  <c r="K184" i="41"/>
  <c r="H185" i="41" l="1"/>
  <c r="K186" i="41"/>
  <c r="K185" i="41"/>
  <c r="H186" i="41"/>
  <c r="F187" i="41"/>
  <c r="J187" i="41"/>
  <c r="N187" i="41"/>
  <c r="I187" i="41"/>
  <c r="G187" i="41"/>
  <c r="A189" i="41"/>
  <c r="E187" i="41"/>
  <c r="D187" i="41"/>
  <c r="J188" i="41"/>
  <c r="N188" i="41"/>
  <c r="G188" i="41"/>
  <c r="F188" i="41"/>
  <c r="I188" i="41"/>
  <c r="K188" i="41" s="1"/>
  <c r="A190" i="41"/>
  <c r="E188" i="41"/>
  <c r="D188" i="41"/>
  <c r="O186" i="41"/>
  <c r="L186" i="41"/>
  <c r="P186" i="41"/>
  <c r="M186" i="41"/>
  <c r="R186" i="41"/>
  <c r="Q186" i="41"/>
  <c r="O185" i="41"/>
  <c r="Q185" i="41"/>
  <c r="L185" i="41"/>
  <c r="R185" i="41"/>
  <c r="P185" i="41"/>
  <c r="M185" i="41"/>
  <c r="H188" i="41" l="1"/>
  <c r="O188" i="41"/>
  <c r="M188" i="41"/>
  <c r="R188" i="41"/>
  <c r="Q188" i="41"/>
  <c r="L188" i="41"/>
  <c r="P188" i="41"/>
  <c r="J189" i="41"/>
  <c r="F189" i="41"/>
  <c r="N189" i="41"/>
  <c r="I189" i="41"/>
  <c r="G189" i="41"/>
  <c r="A191" i="41"/>
  <c r="E189" i="41"/>
  <c r="D189" i="41"/>
  <c r="N190" i="41"/>
  <c r="G190" i="41"/>
  <c r="F190" i="41"/>
  <c r="I190" i="41"/>
  <c r="J190" i="41"/>
  <c r="A192" i="41"/>
  <c r="D190" i="41"/>
  <c r="E190" i="41"/>
  <c r="H187" i="41"/>
  <c r="K187" i="41"/>
  <c r="O187" i="41"/>
  <c r="P187" i="41"/>
  <c r="L187" i="41"/>
  <c r="R187" i="41"/>
  <c r="M187" i="41"/>
  <c r="Q187" i="41"/>
  <c r="N191" i="41" l="1"/>
  <c r="I191" i="41"/>
  <c r="G191" i="41"/>
  <c r="F191" i="41"/>
  <c r="J191" i="41"/>
  <c r="A193" i="41"/>
  <c r="E191" i="41"/>
  <c r="D191" i="41"/>
  <c r="H189" i="41"/>
  <c r="K190" i="41"/>
  <c r="K189" i="41"/>
  <c r="N192" i="41"/>
  <c r="I192" i="41"/>
  <c r="F192" i="41"/>
  <c r="G192" i="41"/>
  <c r="D192" i="41"/>
  <c r="J192" i="41"/>
  <c r="E192" i="41"/>
  <c r="A194" i="41"/>
  <c r="O190" i="41"/>
  <c r="M190" i="41"/>
  <c r="L190" i="41"/>
  <c r="R190" i="41"/>
  <c r="Q190" i="41"/>
  <c r="P190" i="41"/>
  <c r="H190" i="41"/>
  <c r="O189" i="41"/>
  <c r="Q189" i="41"/>
  <c r="L189" i="41"/>
  <c r="R189" i="41"/>
  <c r="P189" i="41"/>
  <c r="M189" i="41"/>
  <c r="K192" i="41" l="1"/>
  <c r="O192" i="41"/>
  <c r="P192" i="41"/>
  <c r="R192" i="41"/>
  <c r="L192" i="41"/>
  <c r="M192" i="41"/>
  <c r="Q192" i="41"/>
  <c r="H191" i="41"/>
  <c r="O191" i="41"/>
  <c r="Q191" i="41"/>
  <c r="L191" i="41"/>
  <c r="R191" i="41"/>
  <c r="P191" i="41"/>
  <c r="M191" i="41"/>
  <c r="I194" i="41"/>
  <c r="N194" i="41"/>
  <c r="D194" i="41"/>
  <c r="F194" i="41"/>
  <c r="J194" i="41"/>
  <c r="G194" i="41"/>
  <c r="E194" i="41"/>
  <c r="A196" i="41"/>
  <c r="H192" i="41"/>
  <c r="E193" i="41"/>
  <c r="N193" i="41"/>
  <c r="I193" i="41"/>
  <c r="G193" i="41"/>
  <c r="F193" i="41"/>
  <c r="D193" i="41"/>
  <c r="J193" i="41"/>
  <c r="A195" i="41"/>
  <c r="K191" i="41"/>
  <c r="H193" i="41" l="1"/>
  <c r="O193" i="41"/>
  <c r="M193" i="41"/>
  <c r="Q193" i="41"/>
  <c r="P193" i="41"/>
  <c r="L193" i="41"/>
  <c r="R193" i="41"/>
  <c r="O194" i="41"/>
  <c r="L194" i="41"/>
  <c r="M194" i="41"/>
  <c r="Q194" i="41"/>
  <c r="R194" i="41"/>
  <c r="P194" i="41"/>
  <c r="E195" i="41"/>
  <c r="N195" i="41"/>
  <c r="I195" i="41"/>
  <c r="G195" i="41"/>
  <c r="J195" i="41"/>
  <c r="F195" i="41"/>
  <c r="D195" i="41"/>
  <c r="A197" i="41"/>
  <c r="K194" i="41"/>
  <c r="K193" i="41"/>
  <c r="E196" i="41"/>
  <c r="D196" i="41"/>
  <c r="N196" i="41"/>
  <c r="J196" i="41"/>
  <c r="I196" i="41"/>
  <c r="G196" i="41"/>
  <c r="F196" i="41"/>
  <c r="A198" i="41"/>
  <c r="H194" i="41"/>
  <c r="J197" i="41" l="1"/>
  <c r="E197" i="41"/>
  <c r="N197" i="41"/>
  <c r="F197" i="41"/>
  <c r="I197" i="41"/>
  <c r="K197" i="41" s="1"/>
  <c r="D197" i="41"/>
  <c r="G197" i="41"/>
  <c r="A199" i="41"/>
  <c r="K196" i="41"/>
  <c r="K195" i="41"/>
  <c r="E198" i="41"/>
  <c r="J198" i="41"/>
  <c r="F198" i="41"/>
  <c r="G198" i="41"/>
  <c r="N198" i="41"/>
  <c r="D198" i="41"/>
  <c r="I198" i="41"/>
  <c r="A200" i="41"/>
  <c r="H195" i="41"/>
  <c r="O195" i="41"/>
  <c r="M195" i="41"/>
  <c r="L195" i="41"/>
  <c r="Q195" i="41"/>
  <c r="P195" i="41"/>
  <c r="R195" i="41"/>
  <c r="H196" i="41"/>
  <c r="O196" i="41"/>
  <c r="R196" i="41"/>
  <c r="M196" i="41"/>
  <c r="L196" i="41"/>
  <c r="Q196" i="41"/>
  <c r="P196" i="41"/>
  <c r="H197" i="41" l="1"/>
  <c r="K198" i="41"/>
  <c r="H198" i="41"/>
  <c r="O198" i="41"/>
  <c r="Q198" i="41"/>
  <c r="M198" i="41"/>
  <c r="L198" i="41"/>
  <c r="R198" i="41"/>
  <c r="P198" i="41"/>
  <c r="O197" i="41"/>
  <c r="R197" i="41"/>
  <c r="P197" i="41"/>
  <c r="Q197" i="41"/>
  <c r="M197" i="41"/>
  <c r="L197" i="41"/>
  <c r="E199" i="41"/>
  <c r="N199" i="41"/>
  <c r="I199" i="41"/>
  <c r="D199" i="41"/>
  <c r="F199" i="41"/>
  <c r="G199" i="41"/>
  <c r="J199" i="41"/>
  <c r="A201" i="41"/>
  <c r="F200" i="41"/>
  <c r="E200" i="41"/>
  <c r="D200" i="41"/>
  <c r="N200" i="41"/>
  <c r="J200" i="41"/>
  <c r="G200" i="41"/>
  <c r="I200" i="41"/>
  <c r="A202" i="41"/>
  <c r="H199" i="41" l="1"/>
  <c r="H200" i="41"/>
  <c r="K200" i="41"/>
  <c r="I202" i="41"/>
  <c r="N202" i="41"/>
  <c r="J202" i="41"/>
  <c r="G202" i="41"/>
  <c r="E202" i="41"/>
  <c r="D202" i="41"/>
  <c r="F202" i="41"/>
  <c r="A204" i="41"/>
  <c r="K199" i="41"/>
  <c r="O199" i="41"/>
  <c r="L199" i="41"/>
  <c r="R199" i="41"/>
  <c r="M199" i="41"/>
  <c r="P199" i="41"/>
  <c r="Q199" i="41"/>
  <c r="O200" i="41"/>
  <c r="Q200" i="41"/>
  <c r="R200" i="41"/>
  <c r="L200" i="41"/>
  <c r="M200" i="41"/>
  <c r="P200" i="41"/>
  <c r="J201" i="41"/>
  <c r="G201" i="41"/>
  <c r="E201" i="41"/>
  <c r="N201" i="41"/>
  <c r="F201" i="41"/>
  <c r="I201" i="41"/>
  <c r="D201" i="41"/>
  <c r="A203" i="41"/>
  <c r="K201" i="41" l="1"/>
  <c r="J204" i="41"/>
  <c r="N204" i="41"/>
  <c r="F204" i="41"/>
  <c r="G204" i="41"/>
  <c r="D204" i="41"/>
  <c r="E204" i="41"/>
  <c r="I204" i="41"/>
  <c r="A206" i="41"/>
  <c r="O202" i="41"/>
  <c r="L202" i="41"/>
  <c r="R202" i="41"/>
  <c r="P202" i="41"/>
  <c r="Q202" i="41"/>
  <c r="M202" i="41"/>
  <c r="H202" i="41"/>
  <c r="H201" i="41"/>
  <c r="I203" i="41"/>
  <c r="F203" i="41"/>
  <c r="D203" i="41"/>
  <c r="N203" i="41"/>
  <c r="G203" i="41"/>
  <c r="E203" i="41"/>
  <c r="J203" i="41"/>
  <c r="A205" i="41"/>
  <c r="O201" i="41"/>
  <c r="Q201" i="41"/>
  <c r="L201" i="41"/>
  <c r="R201" i="41"/>
  <c r="M201" i="41"/>
  <c r="P201" i="41"/>
  <c r="K202" i="41"/>
  <c r="K203" i="41" l="1"/>
  <c r="I205" i="41"/>
  <c r="G205" i="41"/>
  <c r="F205" i="41"/>
  <c r="N205" i="41"/>
  <c r="D205" i="41"/>
  <c r="J205" i="41"/>
  <c r="E205" i="41"/>
  <c r="A207" i="41"/>
  <c r="I206" i="41"/>
  <c r="G206" i="41"/>
  <c r="N206" i="41"/>
  <c r="F206" i="41"/>
  <c r="D206" i="41"/>
  <c r="E206" i="41"/>
  <c r="J206" i="41"/>
  <c r="A208" i="41"/>
  <c r="K204" i="41"/>
  <c r="H204" i="41"/>
  <c r="O203" i="41"/>
  <c r="P203" i="41"/>
  <c r="L203" i="41"/>
  <c r="Q203" i="41"/>
  <c r="M203" i="41"/>
  <c r="R203" i="41"/>
  <c r="H203" i="41"/>
  <c r="O204" i="41"/>
  <c r="M204" i="41"/>
  <c r="Q204" i="41"/>
  <c r="P204" i="41"/>
  <c r="R204" i="41"/>
  <c r="L204" i="41"/>
  <c r="H205" i="41" l="1"/>
  <c r="H206" i="41"/>
  <c r="O206" i="41"/>
  <c r="M206" i="41"/>
  <c r="P206" i="41"/>
  <c r="Q206" i="41"/>
  <c r="R206" i="41"/>
  <c r="L206" i="41"/>
  <c r="I208" i="41"/>
  <c r="G208" i="41"/>
  <c r="F208" i="41"/>
  <c r="D208" i="41"/>
  <c r="E208" i="41"/>
  <c r="N208" i="41"/>
  <c r="J208" i="41"/>
  <c r="A210" i="41"/>
  <c r="G207" i="41"/>
  <c r="F207" i="41"/>
  <c r="D207" i="41"/>
  <c r="J207" i="41"/>
  <c r="I207" i="41"/>
  <c r="E207" i="41"/>
  <c r="N207" i="41"/>
  <c r="A209" i="41"/>
  <c r="O205" i="41"/>
  <c r="M205" i="41"/>
  <c r="P205" i="41"/>
  <c r="Q205" i="41"/>
  <c r="L205" i="41"/>
  <c r="R205" i="41"/>
  <c r="K206" i="41"/>
  <c r="K205" i="41"/>
  <c r="K207" i="41" l="1"/>
  <c r="K208" i="41"/>
  <c r="H207" i="41"/>
  <c r="G209" i="41"/>
  <c r="J209" i="41"/>
  <c r="D209" i="41"/>
  <c r="N209" i="41"/>
  <c r="E209" i="41"/>
  <c r="F209" i="41"/>
  <c r="I209" i="41"/>
  <c r="A211" i="41"/>
  <c r="J210" i="41"/>
  <c r="E210" i="41"/>
  <c r="N210" i="41"/>
  <c r="I210" i="41"/>
  <c r="G210" i="41"/>
  <c r="D210" i="41"/>
  <c r="F210" i="41"/>
  <c r="A212" i="41"/>
  <c r="O208" i="41"/>
  <c r="Q208" i="41"/>
  <c r="R208" i="41"/>
  <c r="M208" i="41"/>
  <c r="P208" i="41"/>
  <c r="L208" i="41"/>
  <c r="O207" i="41"/>
  <c r="L207" i="41"/>
  <c r="R207" i="41"/>
  <c r="P207" i="41"/>
  <c r="M207" i="41"/>
  <c r="Q207" i="41"/>
  <c r="H208" i="41"/>
  <c r="K209" i="41" l="1"/>
  <c r="H210" i="41"/>
  <c r="J212" i="41"/>
  <c r="E212" i="41"/>
  <c r="N212" i="41"/>
  <c r="I212" i="41"/>
  <c r="F212" i="41"/>
  <c r="D212" i="41"/>
  <c r="G212" i="41"/>
  <c r="A214" i="41"/>
  <c r="K210" i="41"/>
  <c r="D211" i="41"/>
  <c r="F211" i="41"/>
  <c r="E211" i="41"/>
  <c r="J211" i="41"/>
  <c r="I211" i="41"/>
  <c r="G211" i="41"/>
  <c r="N211" i="41"/>
  <c r="A213" i="41"/>
  <c r="O209" i="41"/>
  <c r="P209" i="41"/>
  <c r="M209" i="41"/>
  <c r="Q209" i="41"/>
  <c r="L209" i="41"/>
  <c r="R209" i="41"/>
  <c r="O210" i="41"/>
  <c r="Q210" i="41"/>
  <c r="P210" i="41"/>
  <c r="R210" i="41"/>
  <c r="M210" i="41"/>
  <c r="L210" i="41"/>
  <c r="H209" i="41"/>
  <c r="K211" i="41" l="1"/>
  <c r="K212" i="41"/>
  <c r="H211" i="41"/>
  <c r="O212" i="41"/>
  <c r="R212" i="41"/>
  <c r="L212" i="41"/>
  <c r="P212" i="41"/>
  <c r="M212" i="41"/>
  <c r="Q212" i="41"/>
  <c r="O211" i="41"/>
  <c r="P211" i="41"/>
  <c r="M211" i="41"/>
  <c r="Q211" i="41"/>
  <c r="L211" i="41"/>
  <c r="R211" i="41"/>
  <c r="J214" i="41"/>
  <c r="E214" i="41"/>
  <c r="N214" i="41"/>
  <c r="I214" i="41"/>
  <c r="G214" i="41"/>
  <c r="F214" i="41"/>
  <c r="D214" i="41"/>
  <c r="A216" i="41"/>
  <c r="G213" i="41"/>
  <c r="F213" i="41"/>
  <c r="D213" i="41"/>
  <c r="J213" i="41"/>
  <c r="E213" i="41"/>
  <c r="N213" i="41"/>
  <c r="I213" i="41"/>
  <c r="A215" i="41"/>
  <c r="H212" i="41"/>
  <c r="H213" i="41" l="1"/>
  <c r="H214" i="41"/>
  <c r="K213" i="41"/>
  <c r="O214" i="41"/>
  <c r="Q214" i="41"/>
  <c r="R214" i="41"/>
  <c r="M214" i="41"/>
  <c r="P214" i="41"/>
  <c r="L214" i="41"/>
  <c r="O213" i="41"/>
  <c r="M213" i="41"/>
  <c r="Q213" i="41"/>
  <c r="L213" i="41"/>
  <c r="R213" i="41"/>
  <c r="P213" i="41"/>
  <c r="E215" i="41"/>
  <c r="F215" i="41"/>
  <c r="I215" i="41"/>
  <c r="G215" i="41"/>
  <c r="J215" i="41"/>
  <c r="D215" i="41"/>
  <c r="N215" i="41"/>
  <c r="A217" i="41"/>
  <c r="F216" i="41"/>
  <c r="D216" i="41"/>
  <c r="I216" i="41"/>
  <c r="J216" i="41"/>
  <c r="G216" i="41"/>
  <c r="E216" i="41"/>
  <c r="N216" i="41"/>
  <c r="A218" i="41"/>
  <c r="K214" i="41"/>
  <c r="K215" i="41" l="1"/>
  <c r="F218" i="41"/>
  <c r="D218" i="41"/>
  <c r="I218" i="41"/>
  <c r="J218" i="41"/>
  <c r="G218" i="41"/>
  <c r="E218" i="41"/>
  <c r="N218" i="41"/>
  <c r="A220" i="41"/>
  <c r="I217" i="41"/>
  <c r="G217" i="41"/>
  <c r="N217" i="41"/>
  <c r="D217" i="41"/>
  <c r="F217" i="41"/>
  <c r="E217" i="41"/>
  <c r="J217" i="41"/>
  <c r="A219" i="41"/>
  <c r="O216" i="41"/>
  <c r="Q216" i="41"/>
  <c r="M216" i="41"/>
  <c r="R216" i="41"/>
  <c r="P216" i="41"/>
  <c r="L216" i="41"/>
  <c r="K216" i="41"/>
  <c r="O215" i="41"/>
  <c r="L215" i="41"/>
  <c r="R215" i="41"/>
  <c r="P215" i="41"/>
  <c r="M215" i="41"/>
  <c r="Q215" i="41"/>
  <c r="H215" i="41"/>
  <c r="H216" i="41"/>
  <c r="J220" i="41" l="1"/>
  <c r="D220" i="41"/>
  <c r="E220" i="41"/>
  <c r="N220" i="41"/>
  <c r="I220" i="41"/>
  <c r="K220" i="41" s="1"/>
  <c r="G220" i="41"/>
  <c r="F220" i="41"/>
  <c r="A222" i="41"/>
  <c r="O217" i="41"/>
  <c r="L217" i="41"/>
  <c r="R217" i="41"/>
  <c r="P217" i="41"/>
  <c r="M217" i="41"/>
  <c r="Q217" i="41"/>
  <c r="O218" i="41"/>
  <c r="Q218" i="41"/>
  <c r="M218" i="41"/>
  <c r="R218" i="41"/>
  <c r="L218" i="41"/>
  <c r="P218" i="41"/>
  <c r="K218" i="41"/>
  <c r="E219" i="41"/>
  <c r="N219" i="41"/>
  <c r="I219" i="41"/>
  <c r="G219" i="41"/>
  <c r="F219" i="41"/>
  <c r="D219" i="41"/>
  <c r="J219" i="41"/>
  <c r="A221" i="41"/>
  <c r="H217" i="41"/>
  <c r="K217" i="41"/>
  <c r="H218" i="41"/>
  <c r="H220" i="41" l="1"/>
  <c r="H219" i="41"/>
  <c r="K219" i="41"/>
  <c r="E222" i="41"/>
  <c r="N222" i="41"/>
  <c r="I222" i="41"/>
  <c r="G222" i="41"/>
  <c r="F222" i="41"/>
  <c r="D222" i="41"/>
  <c r="J222" i="41"/>
  <c r="A224" i="41"/>
  <c r="O220" i="41"/>
  <c r="R220" i="41"/>
  <c r="L220" i="41"/>
  <c r="M220" i="41"/>
  <c r="P220" i="41"/>
  <c r="Q220" i="41"/>
  <c r="O219" i="41"/>
  <c r="L219" i="41"/>
  <c r="R219" i="41"/>
  <c r="P219" i="41"/>
  <c r="M219" i="41"/>
  <c r="Q219" i="41"/>
  <c r="E221" i="41"/>
  <c r="N221" i="41"/>
  <c r="I221" i="41"/>
  <c r="G221" i="41"/>
  <c r="F221" i="41"/>
  <c r="D221" i="41"/>
  <c r="J221" i="41"/>
  <c r="A223" i="41"/>
  <c r="K221" i="41" l="1"/>
  <c r="K222" i="41"/>
  <c r="E223" i="41"/>
  <c r="F223" i="41"/>
  <c r="I223" i="41"/>
  <c r="G223" i="41"/>
  <c r="J223" i="41"/>
  <c r="D223" i="41"/>
  <c r="N223" i="41"/>
  <c r="A225" i="41"/>
  <c r="F224" i="41"/>
  <c r="D224" i="41"/>
  <c r="J224" i="41"/>
  <c r="E224" i="41"/>
  <c r="N224" i="41"/>
  <c r="I224" i="41"/>
  <c r="G224" i="41"/>
  <c r="A226" i="41"/>
  <c r="O221" i="41"/>
  <c r="Q221" i="41"/>
  <c r="L221" i="41"/>
  <c r="R221" i="41"/>
  <c r="P221" i="41"/>
  <c r="M221" i="41"/>
  <c r="O222" i="41"/>
  <c r="Q222" i="41"/>
  <c r="R222" i="41"/>
  <c r="P222" i="41"/>
  <c r="M222" i="41"/>
  <c r="L222" i="41"/>
  <c r="H221" i="41"/>
  <c r="H222" i="41"/>
  <c r="H223" i="41" l="1"/>
  <c r="K224" i="41"/>
  <c r="H224" i="41"/>
  <c r="O224" i="41"/>
  <c r="R224" i="41"/>
  <c r="L224" i="41"/>
  <c r="M224" i="41"/>
  <c r="P224" i="41"/>
  <c r="Q224" i="41"/>
  <c r="F226" i="41"/>
  <c r="G226" i="41"/>
  <c r="J226" i="41"/>
  <c r="E226" i="41"/>
  <c r="N226" i="41"/>
  <c r="I226" i="41"/>
  <c r="D226" i="41"/>
  <c r="A228" i="41"/>
  <c r="D225" i="41"/>
  <c r="F225" i="41"/>
  <c r="E225" i="41"/>
  <c r="J225" i="41"/>
  <c r="I225" i="41"/>
  <c r="G225" i="41"/>
  <c r="N225" i="41"/>
  <c r="A227" i="41"/>
  <c r="O223" i="41"/>
  <c r="Q223" i="41"/>
  <c r="L223" i="41"/>
  <c r="R223" i="41"/>
  <c r="P223" i="41"/>
  <c r="M223" i="41"/>
  <c r="K223" i="41"/>
  <c r="K226" i="41" l="1"/>
  <c r="K225" i="41"/>
  <c r="H226" i="41"/>
  <c r="H225" i="41"/>
  <c r="O226" i="41"/>
  <c r="Q226" i="41"/>
  <c r="R226" i="41"/>
  <c r="L226" i="41"/>
  <c r="M226" i="41"/>
  <c r="P226" i="41"/>
  <c r="G227" i="41"/>
  <c r="E227" i="41"/>
  <c r="D227" i="41"/>
  <c r="N227" i="41"/>
  <c r="I227" i="41"/>
  <c r="F227" i="41"/>
  <c r="J227" i="41"/>
  <c r="A229" i="41"/>
  <c r="E228" i="41"/>
  <c r="N228" i="41"/>
  <c r="I228" i="41"/>
  <c r="G228" i="41"/>
  <c r="F228" i="41"/>
  <c r="D228" i="41"/>
  <c r="J228" i="41"/>
  <c r="A230" i="41"/>
  <c r="O225" i="41"/>
  <c r="L225" i="41"/>
  <c r="R225" i="41"/>
  <c r="P225" i="41"/>
  <c r="M225" i="41"/>
  <c r="Q225" i="41"/>
  <c r="H227" i="41" l="1"/>
  <c r="K228" i="41"/>
  <c r="D229" i="41"/>
  <c r="I229" i="41"/>
  <c r="E229" i="41"/>
  <c r="J229" i="41"/>
  <c r="F229" i="41"/>
  <c r="G229" i="41"/>
  <c r="N229" i="41"/>
  <c r="A231" i="41"/>
  <c r="J230" i="41"/>
  <c r="E230" i="41"/>
  <c r="N230" i="41"/>
  <c r="I230" i="41"/>
  <c r="D230" i="41"/>
  <c r="F230" i="41"/>
  <c r="G230" i="41"/>
  <c r="A232" i="41"/>
  <c r="O227" i="41"/>
  <c r="P227" i="41"/>
  <c r="Q227" i="41"/>
  <c r="R227" i="41"/>
  <c r="L227" i="41"/>
  <c r="M227" i="41"/>
  <c r="O228" i="41"/>
  <c r="P228" i="41"/>
  <c r="M228" i="41"/>
  <c r="L228" i="41"/>
  <c r="Q228" i="41"/>
  <c r="R228" i="41"/>
  <c r="H228" i="41"/>
  <c r="K227" i="41"/>
  <c r="K230" i="41" l="1"/>
  <c r="J232" i="41"/>
  <c r="E232" i="41"/>
  <c r="N232" i="41"/>
  <c r="I232" i="41"/>
  <c r="G232" i="41"/>
  <c r="F232" i="41"/>
  <c r="D232" i="41"/>
  <c r="A234" i="41"/>
  <c r="O229" i="41"/>
  <c r="L229" i="41"/>
  <c r="R229" i="41"/>
  <c r="P229" i="41"/>
  <c r="M229" i="41"/>
  <c r="Q229" i="41"/>
  <c r="O230" i="41"/>
  <c r="L230" i="41"/>
  <c r="M230" i="41"/>
  <c r="P230" i="41"/>
  <c r="Q230" i="41"/>
  <c r="R230" i="41"/>
  <c r="K229" i="41"/>
  <c r="N231" i="41"/>
  <c r="G231" i="41"/>
  <c r="I231" i="41"/>
  <c r="D231" i="41"/>
  <c r="J231" i="41"/>
  <c r="F231" i="41"/>
  <c r="E231" i="41"/>
  <c r="A233" i="41"/>
  <c r="H230" i="41"/>
  <c r="H229" i="41"/>
  <c r="H232" i="41" l="1"/>
  <c r="H231" i="41"/>
  <c r="K231" i="41"/>
  <c r="K232" i="41"/>
  <c r="F234" i="41"/>
  <c r="D234" i="41"/>
  <c r="J234" i="41"/>
  <c r="E234" i="41"/>
  <c r="N234" i="41"/>
  <c r="I234" i="41"/>
  <c r="G234" i="41"/>
  <c r="A236" i="41"/>
  <c r="O232" i="41"/>
  <c r="L232" i="41"/>
  <c r="M232" i="41"/>
  <c r="P232" i="41"/>
  <c r="Q232" i="41"/>
  <c r="R232" i="41"/>
  <c r="O231" i="41"/>
  <c r="M231" i="41"/>
  <c r="L231" i="41"/>
  <c r="R231" i="41"/>
  <c r="P231" i="41"/>
  <c r="Q231" i="41"/>
  <c r="D233" i="41"/>
  <c r="J233" i="41"/>
  <c r="E233" i="41"/>
  <c r="N233" i="41"/>
  <c r="I233" i="41"/>
  <c r="G233" i="41"/>
  <c r="F233" i="41"/>
  <c r="A235" i="41"/>
  <c r="H233" i="41" l="1"/>
  <c r="O233" i="41"/>
  <c r="M233" i="41"/>
  <c r="Q233" i="41"/>
  <c r="L233" i="41"/>
  <c r="R233" i="41"/>
  <c r="P233" i="41"/>
  <c r="K234" i="41"/>
  <c r="D235" i="41"/>
  <c r="J235" i="41"/>
  <c r="E235" i="41"/>
  <c r="N235" i="41"/>
  <c r="I235" i="41"/>
  <c r="G235" i="41"/>
  <c r="F235" i="41"/>
  <c r="A237" i="41"/>
  <c r="F236" i="41"/>
  <c r="D236" i="41"/>
  <c r="J236" i="41"/>
  <c r="E236" i="41"/>
  <c r="N236" i="41"/>
  <c r="I236" i="41"/>
  <c r="G236" i="41"/>
  <c r="A238" i="41"/>
  <c r="K233" i="41"/>
  <c r="O234" i="41"/>
  <c r="R234" i="41"/>
  <c r="L234" i="41"/>
  <c r="M234" i="41"/>
  <c r="P234" i="41"/>
  <c r="Q234" i="41"/>
  <c r="H234" i="41"/>
  <c r="H235" i="41" l="1"/>
  <c r="K236" i="41"/>
  <c r="H236" i="41"/>
  <c r="K235" i="41"/>
  <c r="O236" i="41"/>
  <c r="M236" i="41"/>
  <c r="L236" i="41"/>
  <c r="Q236" i="41"/>
  <c r="R236" i="41"/>
  <c r="P236" i="41"/>
  <c r="E238" i="41"/>
  <c r="N238" i="41"/>
  <c r="I238" i="41"/>
  <c r="G238" i="41"/>
  <c r="F238" i="41"/>
  <c r="D238" i="41"/>
  <c r="J238" i="41"/>
  <c r="A240" i="41"/>
  <c r="G237" i="41"/>
  <c r="J237" i="41"/>
  <c r="D237" i="41"/>
  <c r="N237" i="41"/>
  <c r="E237" i="41"/>
  <c r="F237" i="41"/>
  <c r="H237" i="41" s="1"/>
  <c r="I237" i="41"/>
  <c r="A239" i="41"/>
  <c r="O235" i="41"/>
  <c r="M235" i="41"/>
  <c r="Q235" i="41"/>
  <c r="L235" i="41"/>
  <c r="R235" i="41"/>
  <c r="P235" i="41"/>
  <c r="H238" i="41" l="1"/>
  <c r="O238" i="41"/>
  <c r="L238" i="41"/>
  <c r="M238" i="41"/>
  <c r="P238" i="41"/>
  <c r="Q238" i="41"/>
  <c r="R238" i="41"/>
  <c r="G239" i="41"/>
  <c r="N239" i="41"/>
  <c r="D239" i="41"/>
  <c r="F239" i="41"/>
  <c r="E239" i="41"/>
  <c r="J239" i="41"/>
  <c r="I239" i="41"/>
  <c r="A241" i="41"/>
  <c r="O237" i="41"/>
  <c r="M237" i="41"/>
  <c r="Q237" i="41"/>
  <c r="L237" i="41"/>
  <c r="R237" i="41"/>
  <c r="P237" i="41"/>
  <c r="E240" i="41"/>
  <c r="N240" i="41"/>
  <c r="I240" i="41"/>
  <c r="G240" i="41"/>
  <c r="F240" i="41"/>
  <c r="D240" i="41"/>
  <c r="J240" i="41"/>
  <c r="A242" i="41"/>
  <c r="K237" i="41"/>
  <c r="K238" i="41"/>
  <c r="H240" i="41" l="1"/>
  <c r="K239" i="41"/>
  <c r="K240" i="41"/>
  <c r="F242" i="41"/>
  <c r="D242" i="41"/>
  <c r="J242" i="41"/>
  <c r="E242" i="41"/>
  <c r="N242" i="41"/>
  <c r="I242" i="41"/>
  <c r="G242" i="41"/>
  <c r="A244" i="41"/>
  <c r="O239" i="41"/>
  <c r="P239" i="41"/>
  <c r="M239" i="41"/>
  <c r="Q239" i="41"/>
  <c r="L239" i="41"/>
  <c r="R239" i="41"/>
  <c r="O240" i="41"/>
  <c r="M240" i="41"/>
  <c r="P240" i="41"/>
  <c r="Q240" i="41"/>
  <c r="R240" i="41"/>
  <c r="L240" i="41"/>
  <c r="D241" i="41"/>
  <c r="J241" i="41"/>
  <c r="E241" i="41"/>
  <c r="N241" i="41"/>
  <c r="I241" i="41"/>
  <c r="G241" i="41"/>
  <c r="F241" i="41"/>
  <c r="A243" i="41"/>
  <c r="H239" i="41"/>
  <c r="H241" i="41" l="1"/>
  <c r="K242" i="41"/>
  <c r="O242" i="41"/>
  <c r="M242" i="41"/>
  <c r="L242" i="41"/>
  <c r="Q242" i="41"/>
  <c r="R242" i="41"/>
  <c r="P242" i="41"/>
  <c r="H242" i="41"/>
  <c r="K241" i="41"/>
  <c r="I243" i="41"/>
  <c r="G243" i="41"/>
  <c r="J243" i="41"/>
  <c r="D243" i="41"/>
  <c r="N243" i="41"/>
  <c r="E243" i="41"/>
  <c r="F243" i="41"/>
  <c r="A245" i="41"/>
  <c r="O241" i="41"/>
  <c r="L241" i="41"/>
  <c r="R241" i="41"/>
  <c r="P241" i="41"/>
  <c r="M241" i="41"/>
  <c r="Q241" i="41"/>
  <c r="E244" i="41"/>
  <c r="N244" i="41"/>
  <c r="I244" i="41"/>
  <c r="G244" i="41"/>
  <c r="F244" i="41"/>
  <c r="D244" i="41"/>
  <c r="J244" i="41"/>
  <c r="A246" i="41"/>
  <c r="H244" i="41" l="1"/>
  <c r="H243" i="41"/>
  <c r="I246" i="41"/>
  <c r="G246" i="41"/>
  <c r="F246" i="41"/>
  <c r="D246" i="41"/>
  <c r="J246" i="41"/>
  <c r="E246" i="41"/>
  <c r="N246" i="41"/>
  <c r="A248" i="41"/>
  <c r="K244" i="41"/>
  <c r="O243" i="41"/>
  <c r="M243" i="41"/>
  <c r="Q243" i="41"/>
  <c r="L243" i="41"/>
  <c r="R243" i="41"/>
  <c r="P243" i="41"/>
  <c r="K243" i="41"/>
  <c r="O244" i="41"/>
  <c r="L244" i="41"/>
  <c r="M244" i="41"/>
  <c r="P244" i="41"/>
  <c r="Q244" i="41"/>
  <c r="R244" i="41"/>
  <c r="G245" i="41"/>
  <c r="N245" i="41"/>
  <c r="D245" i="41"/>
  <c r="F245" i="41"/>
  <c r="E245" i="41"/>
  <c r="J245" i="41"/>
  <c r="I245" i="41"/>
  <c r="A247" i="41"/>
  <c r="H246" i="41" l="1"/>
  <c r="J248" i="41"/>
  <c r="D248" i="41"/>
  <c r="N248" i="41"/>
  <c r="E248" i="41"/>
  <c r="G248" i="41"/>
  <c r="F248" i="41"/>
  <c r="I248" i="41"/>
  <c r="A250" i="41"/>
  <c r="O246" i="41"/>
  <c r="M246" i="41"/>
  <c r="P246" i="41"/>
  <c r="Q246" i="41"/>
  <c r="R246" i="41"/>
  <c r="L246" i="41"/>
  <c r="I247" i="41"/>
  <c r="G247" i="41"/>
  <c r="N247" i="41"/>
  <c r="D247" i="41"/>
  <c r="F247" i="41"/>
  <c r="E247" i="41"/>
  <c r="J247" i="41"/>
  <c r="A249" i="41"/>
  <c r="H245" i="41"/>
  <c r="O245" i="41"/>
  <c r="L245" i="41"/>
  <c r="R245" i="41"/>
  <c r="P245" i="41"/>
  <c r="M245" i="41"/>
  <c r="Q245" i="41"/>
  <c r="K245" i="41"/>
  <c r="K246" i="41"/>
  <c r="K247" i="41" l="1"/>
  <c r="K248" i="41"/>
  <c r="H248" i="41"/>
  <c r="O248" i="41"/>
  <c r="Q248" i="41"/>
  <c r="L248" i="41"/>
  <c r="M248" i="41"/>
  <c r="R248" i="41"/>
  <c r="P248" i="41"/>
  <c r="F250" i="41"/>
  <c r="D250" i="41"/>
  <c r="J250" i="41"/>
  <c r="E250" i="41"/>
  <c r="N250" i="41"/>
  <c r="I250" i="41"/>
  <c r="G250" i="41"/>
  <c r="A252" i="41"/>
  <c r="H247" i="41"/>
  <c r="I249" i="41"/>
  <c r="N249" i="41"/>
  <c r="G249" i="41"/>
  <c r="D249" i="41"/>
  <c r="J249" i="41"/>
  <c r="E249" i="41"/>
  <c r="F249" i="41"/>
  <c r="H249" i="41" s="1"/>
  <c r="A251" i="41"/>
  <c r="O247" i="41"/>
  <c r="Q247" i="41"/>
  <c r="L247" i="41"/>
  <c r="R247" i="41"/>
  <c r="P247" i="41"/>
  <c r="M247" i="41"/>
  <c r="K250" i="41" l="1"/>
  <c r="K249" i="41"/>
  <c r="D251" i="41"/>
  <c r="F251" i="41"/>
  <c r="E251" i="41"/>
  <c r="N251" i="41"/>
  <c r="I251" i="41"/>
  <c r="G251" i="41"/>
  <c r="J251" i="41"/>
  <c r="A253" i="41"/>
  <c r="H250" i="41"/>
  <c r="O250" i="41"/>
  <c r="L250" i="41"/>
  <c r="M250" i="41"/>
  <c r="P250" i="41"/>
  <c r="R250" i="41"/>
  <c r="Q250" i="41"/>
  <c r="G252" i="41"/>
  <c r="F252" i="41"/>
  <c r="E252" i="41"/>
  <c r="J252" i="41"/>
  <c r="I252" i="41"/>
  <c r="N252" i="41"/>
  <c r="D252" i="41"/>
  <c r="A254" i="41"/>
  <c r="O249" i="41"/>
  <c r="P249" i="41"/>
  <c r="M249" i="41"/>
  <c r="Q249" i="41"/>
  <c r="L249" i="41"/>
  <c r="R249" i="41"/>
  <c r="H252" i="41" l="1"/>
  <c r="H251" i="41"/>
  <c r="G254" i="41"/>
  <c r="F254" i="41"/>
  <c r="I254" i="41"/>
  <c r="J254" i="41"/>
  <c r="D254" i="41"/>
  <c r="N254" i="41"/>
  <c r="E254" i="41"/>
  <c r="A256" i="41"/>
  <c r="K251" i="41"/>
  <c r="O252" i="41"/>
  <c r="P252" i="41"/>
  <c r="Q252" i="41"/>
  <c r="R252" i="41"/>
  <c r="L252" i="41"/>
  <c r="M252" i="41"/>
  <c r="K252" i="41"/>
  <c r="I253" i="41"/>
  <c r="J253" i="41"/>
  <c r="F253" i="41"/>
  <c r="D253" i="41"/>
  <c r="N253" i="41"/>
  <c r="E253" i="41"/>
  <c r="G253" i="41"/>
  <c r="A255" i="41"/>
  <c r="O251" i="41"/>
  <c r="Q251" i="41"/>
  <c r="L251" i="41"/>
  <c r="R251" i="41"/>
  <c r="P251" i="41"/>
  <c r="M251" i="41"/>
  <c r="K254" i="41" l="1"/>
  <c r="H254" i="41"/>
  <c r="K253" i="41"/>
  <c r="O254" i="41"/>
  <c r="L254" i="41"/>
  <c r="M254" i="41"/>
  <c r="R254" i="41"/>
  <c r="P254" i="41"/>
  <c r="Q254" i="41"/>
  <c r="H253" i="41"/>
  <c r="O253" i="41"/>
  <c r="M253" i="41"/>
  <c r="Q253" i="41"/>
  <c r="L253" i="41"/>
  <c r="R253" i="41"/>
  <c r="P253" i="41"/>
  <c r="I255" i="41"/>
  <c r="N255" i="41"/>
  <c r="G255" i="41"/>
  <c r="D255" i="41"/>
  <c r="J255" i="41"/>
  <c r="E255" i="41"/>
  <c r="F255" i="41"/>
  <c r="A257" i="41"/>
  <c r="F256" i="41"/>
  <c r="D256" i="41"/>
  <c r="J256" i="41"/>
  <c r="E256" i="41"/>
  <c r="N256" i="41"/>
  <c r="I256" i="41"/>
  <c r="G256" i="41"/>
  <c r="A258" i="41"/>
  <c r="H255" i="41" l="1"/>
  <c r="O255" i="41"/>
  <c r="M255" i="41"/>
  <c r="Q255" i="41"/>
  <c r="L255" i="41"/>
  <c r="R255" i="41"/>
  <c r="P255" i="41"/>
  <c r="H256" i="41"/>
  <c r="K255" i="41"/>
  <c r="K256" i="41"/>
  <c r="O256" i="41"/>
  <c r="L256" i="41"/>
  <c r="M256" i="41"/>
  <c r="P256" i="41"/>
  <c r="R256" i="41"/>
  <c r="Q256" i="41"/>
  <c r="G258" i="41"/>
  <c r="F258" i="41"/>
  <c r="E258" i="41"/>
  <c r="J258" i="41"/>
  <c r="I258" i="41"/>
  <c r="N258" i="41"/>
  <c r="D258" i="41"/>
  <c r="A260" i="41"/>
  <c r="E257" i="41"/>
  <c r="N257" i="41"/>
  <c r="I257" i="41"/>
  <c r="G257" i="41"/>
  <c r="J257" i="41"/>
  <c r="D257" i="41"/>
  <c r="F257" i="41"/>
  <c r="A259" i="41"/>
  <c r="K258" i="41" l="1"/>
  <c r="D259" i="41"/>
  <c r="N259" i="41"/>
  <c r="E259" i="41"/>
  <c r="G259" i="41"/>
  <c r="I259" i="41"/>
  <c r="J259" i="41"/>
  <c r="F259" i="41"/>
  <c r="A261" i="41"/>
  <c r="N260" i="41"/>
  <c r="E260" i="41"/>
  <c r="G260" i="41"/>
  <c r="F260" i="41"/>
  <c r="I260" i="41"/>
  <c r="J260" i="41"/>
  <c r="D260" i="41"/>
  <c r="A262" i="41"/>
  <c r="H257" i="41"/>
  <c r="K257" i="41"/>
  <c r="O257" i="41"/>
  <c r="P257" i="41"/>
  <c r="M257" i="41"/>
  <c r="Q257" i="41"/>
  <c r="L257" i="41"/>
  <c r="R257" i="41"/>
  <c r="O258" i="41"/>
  <c r="Q258" i="41"/>
  <c r="R258" i="41"/>
  <c r="L258" i="41"/>
  <c r="M258" i="41"/>
  <c r="P258" i="41"/>
  <c r="H258" i="41"/>
  <c r="K260" i="41" l="1"/>
  <c r="H260" i="41"/>
  <c r="E261" i="41"/>
  <c r="D261" i="41"/>
  <c r="J261" i="41"/>
  <c r="I261" i="41"/>
  <c r="F261" i="41"/>
  <c r="N261" i="41"/>
  <c r="G261" i="41"/>
  <c r="A263" i="41"/>
  <c r="H259" i="41"/>
  <c r="O259" i="41"/>
  <c r="L259" i="41"/>
  <c r="R259" i="41"/>
  <c r="P259" i="41"/>
  <c r="M259" i="41"/>
  <c r="Q259" i="41"/>
  <c r="G262" i="41"/>
  <c r="F262" i="41"/>
  <c r="D262" i="41"/>
  <c r="J262" i="41"/>
  <c r="I262" i="41"/>
  <c r="N262" i="41"/>
  <c r="E262" i="41"/>
  <c r="A264" i="41"/>
  <c r="O260" i="41"/>
  <c r="R260" i="41"/>
  <c r="M260" i="41"/>
  <c r="P260" i="41"/>
  <c r="Q260" i="41"/>
  <c r="L260" i="41"/>
  <c r="K259" i="41"/>
  <c r="K262" i="41" l="1"/>
  <c r="K261" i="41"/>
  <c r="E264" i="41"/>
  <c r="F264" i="41"/>
  <c r="J264" i="41"/>
  <c r="D264" i="41"/>
  <c r="N264" i="41"/>
  <c r="I264" i="41"/>
  <c r="G264" i="41"/>
  <c r="A266" i="41"/>
  <c r="O261" i="41"/>
  <c r="M261" i="41"/>
  <c r="L261" i="41"/>
  <c r="R261" i="41"/>
  <c r="P261" i="41"/>
  <c r="Q261" i="41"/>
  <c r="F263" i="41"/>
  <c r="D263" i="41"/>
  <c r="G263" i="41"/>
  <c r="E263" i="41"/>
  <c r="I263" i="41"/>
  <c r="J263" i="41"/>
  <c r="N263" i="41"/>
  <c r="A265" i="41"/>
  <c r="O262" i="41"/>
  <c r="M262" i="41"/>
  <c r="R262" i="41"/>
  <c r="P262" i="41"/>
  <c r="L262" i="41"/>
  <c r="Q262" i="41"/>
  <c r="H262" i="41"/>
  <c r="H261" i="41"/>
  <c r="H263" i="41" l="1"/>
  <c r="E266" i="41"/>
  <c r="N266" i="41"/>
  <c r="I266" i="41"/>
  <c r="G266" i="41"/>
  <c r="F266" i="41"/>
  <c r="D266" i="41"/>
  <c r="J266" i="41"/>
  <c r="A268" i="41"/>
  <c r="F265" i="41"/>
  <c r="D265" i="41"/>
  <c r="J265" i="41"/>
  <c r="E265" i="41"/>
  <c r="N265" i="41"/>
  <c r="I265" i="41"/>
  <c r="G265" i="41"/>
  <c r="A267" i="41"/>
  <c r="K264" i="41"/>
  <c r="H264" i="41"/>
  <c r="K263" i="41"/>
  <c r="O263" i="41"/>
  <c r="Q263" i="41"/>
  <c r="M263" i="41"/>
  <c r="L263" i="41"/>
  <c r="R263" i="41"/>
  <c r="P263" i="41"/>
  <c r="O264" i="41"/>
  <c r="P264" i="41"/>
  <c r="M264" i="41"/>
  <c r="Q264" i="41"/>
  <c r="L264" i="41"/>
  <c r="R264" i="41"/>
  <c r="K266" i="41" l="1"/>
  <c r="H266" i="41"/>
  <c r="J267" i="41"/>
  <c r="I267" i="41"/>
  <c r="N267" i="41"/>
  <c r="E267" i="41"/>
  <c r="G267" i="41"/>
  <c r="F267" i="41"/>
  <c r="D267" i="41"/>
  <c r="A269" i="41"/>
  <c r="E268" i="41"/>
  <c r="N268" i="41"/>
  <c r="I268" i="41"/>
  <c r="G268" i="41"/>
  <c r="F268" i="41"/>
  <c r="D268" i="41"/>
  <c r="J268" i="41"/>
  <c r="A270" i="41"/>
  <c r="K265" i="41"/>
  <c r="O266" i="41"/>
  <c r="Q266" i="41"/>
  <c r="L266" i="41"/>
  <c r="R266" i="41"/>
  <c r="P266" i="41"/>
  <c r="M266" i="41"/>
  <c r="O265" i="41"/>
  <c r="L265" i="41"/>
  <c r="P265" i="41"/>
  <c r="Q265" i="41"/>
  <c r="R265" i="41"/>
  <c r="M265" i="41"/>
  <c r="H265" i="41"/>
  <c r="H267" i="41" l="1"/>
  <c r="K267" i="41"/>
  <c r="K268" i="41"/>
  <c r="O267" i="41"/>
  <c r="L267" i="41"/>
  <c r="P267" i="41"/>
  <c r="M267" i="41"/>
  <c r="R267" i="41"/>
  <c r="Q267" i="41"/>
  <c r="I270" i="41"/>
  <c r="G270" i="41"/>
  <c r="F270" i="41"/>
  <c r="D270" i="41"/>
  <c r="J270" i="41"/>
  <c r="E270" i="41"/>
  <c r="N270" i="41"/>
  <c r="A272" i="41"/>
  <c r="N269" i="41"/>
  <c r="I269" i="41"/>
  <c r="G269" i="41"/>
  <c r="F269" i="41"/>
  <c r="D269" i="41"/>
  <c r="J269" i="41"/>
  <c r="E269" i="41"/>
  <c r="A271" i="41"/>
  <c r="O268" i="41"/>
  <c r="M268" i="41"/>
  <c r="Q268" i="41"/>
  <c r="L268" i="41"/>
  <c r="R268" i="41"/>
  <c r="P268" i="41"/>
  <c r="H268" i="41"/>
  <c r="H269" i="41" l="1"/>
  <c r="H270" i="41"/>
  <c r="F272" i="41"/>
  <c r="D272" i="41"/>
  <c r="J272" i="41"/>
  <c r="E272" i="41"/>
  <c r="N272" i="41"/>
  <c r="I272" i="41"/>
  <c r="G272" i="41"/>
  <c r="A274" i="41"/>
  <c r="K270" i="41"/>
  <c r="O270" i="41"/>
  <c r="P270" i="41"/>
  <c r="M270" i="41"/>
  <c r="Q270" i="41"/>
  <c r="L270" i="41"/>
  <c r="R270" i="41"/>
  <c r="O269" i="41"/>
  <c r="P269" i="41"/>
  <c r="Q269" i="41"/>
  <c r="R269" i="41"/>
  <c r="M269" i="41"/>
  <c r="L269" i="41"/>
  <c r="G271" i="41"/>
  <c r="F271" i="41"/>
  <c r="D271" i="41"/>
  <c r="J271" i="41"/>
  <c r="I271" i="41"/>
  <c r="N271" i="41"/>
  <c r="E271" i="41"/>
  <c r="A273" i="41"/>
  <c r="K269" i="41"/>
  <c r="H271" i="41" l="1"/>
  <c r="F274" i="41"/>
  <c r="D274" i="41"/>
  <c r="J274" i="41"/>
  <c r="E274" i="41"/>
  <c r="N274" i="41"/>
  <c r="I274" i="41"/>
  <c r="G274" i="41"/>
  <c r="A276" i="41"/>
  <c r="O271" i="41"/>
  <c r="M271" i="41"/>
  <c r="R271" i="41"/>
  <c r="Q271" i="41"/>
  <c r="L271" i="41"/>
  <c r="P271" i="41"/>
  <c r="K271" i="41"/>
  <c r="K272" i="41"/>
  <c r="J273" i="41"/>
  <c r="E273" i="41"/>
  <c r="N273" i="41"/>
  <c r="I273" i="41"/>
  <c r="G273" i="41"/>
  <c r="F273" i="41"/>
  <c r="D273" i="41"/>
  <c r="A275" i="41"/>
  <c r="O272" i="41"/>
  <c r="L272" i="41"/>
  <c r="R272" i="41"/>
  <c r="P272" i="41"/>
  <c r="M272" i="41"/>
  <c r="Q272" i="41"/>
  <c r="H272" i="41"/>
  <c r="K273" i="41" l="1"/>
  <c r="O273" i="41"/>
  <c r="L273" i="41"/>
  <c r="P273" i="41"/>
  <c r="Q273" i="41"/>
  <c r="R273" i="41"/>
  <c r="M273" i="41"/>
  <c r="N275" i="41"/>
  <c r="E275" i="41"/>
  <c r="G275" i="41"/>
  <c r="F275" i="41"/>
  <c r="D275" i="41"/>
  <c r="J275" i="41"/>
  <c r="I275" i="41"/>
  <c r="A277" i="41"/>
  <c r="F276" i="41"/>
  <c r="H276" i="41" s="1"/>
  <c r="D276" i="41"/>
  <c r="J276" i="41"/>
  <c r="E276" i="41"/>
  <c r="N276" i="41"/>
  <c r="I276" i="41"/>
  <c r="G276" i="41"/>
  <c r="A278" i="41"/>
  <c r="H273" i="41"/>
  <c r="K274" i="41"/>
  <c r="O274" i="41"/>
  <c r="P274" i="41"/>
  <c r="M274" i="41"/>
  <c r="Q274" i="41"/>
  <c r="L274" i="41"/>
  <c r="R274" i="41"/>
  <c r="H274" i="41"/>
  <c r="H275" i="41" l="1"/>
  <c r="K276" i="41"/>
  <c r="O275" i="41"/>
  <c r="P275" i="41"/>
  <c r="M275" i="41"/>
  <c r="R275" i="41"/>
  <c r="Q275" i="41"/>
  <c r="L275" i="41"/>
  <c r="E278" i="41"/>
  <c r="N278" i="41"/>
  <c r="I278" i="41"/>
  <c r="G278" i="41"/>
  <c r="F278" i="41"/>
  <c r="D278" i="41"/>
  <c r="J278" i="41"/>
  <c r="A280" i="41"/>
  <c r="J277" i="41"/>
  <c r="E277" i="41"/>
  <c r="N277" i="41"/>
  <c r="I277" i="41"/>
  <c r="G277" i="41"/>
  <c r="F277" i="41"/>
  <c r="D277" i="41"/>
  <c r="A279" i="41"/>
  <c r="O276" i="41"/>
  <c r="M276" i="41"/>
  <c r="Q276" i="41"/>
  <c r="L276" i="41"/>
  <c r="R276" i="41"/>
  <c r="P276" i="41"/>
  <c r="K275" i="41"/>
  <c r="H277" i="41" l="1"/>
  <c r="K277" i="41"/>
  <c r="O278" i="41"/>
  <c r="M278" i="41"/>
  <c r="Q278" i="41"/>
  <c r="L278" i="41"/>
  <c r="R278" i="41"/>
  <c r="P278" i="41"/>
  <c r="H278" i="41"/>
  <c r="F279" i="41"/>
  <c r="D279" i="41"/>
  <c r="J279" i="41"/>
  <c r="I279" i="41"/>
  <c r="N279" i="41"/>
  <c r="E279" i="41"/>
  <c r="G279" i="41"/>
  <c r="A281" i="41"/>
  <c r="F280" i="41"/>
  <c r="D280" i="41"/>
  <c r="J280" i="41"/>
  <c r="E280" i="41"/>
  <c r="N280" i="41"/>
  <c r="I280" i="41"/>
  <c r="G280" i="41"/>
  <c r="A282" i="41"/>
  <c r="O277" i="41"/>
  <c r="L277" i="41"/>
  <c r="P277" i="41"/>
  <c r="Q277" i="41"/>
  <c r="R277" i="41"/>
  <c r="M277" i="41"/>
  <c r="K278" i="41"/>
  <c r="K279" i="41" l="1"/>
  <c r="H280" i="41"/>
  <c r="H279" i="41"/>
  <c r="O279" i="41"/>
  <c r="M279" i="41"/>
  <c r="R279" i="41"/>
  <c r="Q279" i="41"/>
  <c r="L279" i="41"/>
  <c r="P279" i="41"/>
  <c r="F281" i="41"/>
  <c r="D281" i="41"/>
  <c r="J281" i="41"/>
  <c r="E281" i="41"/>
  <c r="N281" i="41"/>
  <c r="I281" i="41"/>
  <c r="G281" i="41"/>
  <c r="A283" i="41"/>
  <c r="O280" i="41"/>
  <c r="L280" i="41"/>
  <c r="R280" i="41"/>
  <c r="P280" i="41"/>
  <c r="M280" i="41"/>
  <c r="Q280" i="41"/>
  <c r="E282" i="41"/>
  <c r="N282" i="41"/>
  <c r="I282" i="41"/>
  <c r="G282" i="41"/>
  <c r="F282" i="41"/>
  <c r="D282" i="41"/>
  <c r="J282" i="41"/>
  <c r="A284" i="41"/>
  <c r="K280" i="41"/>
  <c r="K281" i="41" l="1"/>
  <c r="K282" i="41"/>
  <c r="H281" i="41"/>
  <c r="O281" i="41"/>
  <c r="L281" i="41"/>
  <c r="P281" i="41"/>
  <c r="M281" i="41"/>
  <c r="R281" i="41"/>
  <c r="Q281" i="41"/>
  <c r="I284" i="41"/>
  <c r="G284" i="41"/>
  <c r="F284" i="41"/>
  <c r="D284" i="41"/>
  <c r="J284" i="41"/>
  <c r="E284" i="41"/>
  <c r="N284" i="41"/>
  <c r="A286" i="41"/>
  <c r="O282" i="41"/>
  <c r="M282" i="41"/>
  <c r="Q282" i="41"/>
  <c r="L282" i="41"/>
  <c r="R282" i="41"/>
  <c r="P282" i="41"/>
  <c r="N283" i="41"/>
  <c r="I283" i="41"/>
  <c r="G283" i="41"/>
  <c r="F283" i="41"/>
  <c r="D283" i="41"/>
  <c r="J283" i="41"/>
  <c r="E283" i="41"/>
  <c r="A285" i="41"/>
  <c r="H282" i="41"/>
  <c r="H283" i="41" l="1"/>
  <c r="K284" i="41"/>
  <c r="G285" i="41"/>
  <c r="F285" i="41"/>
  <c r="D285" i="41"/>
  <c r="J285" i="41"/>
  <c r="E285" i="41"/>
  <c r="N285" i="41"/>
  <c r="I285" i="41"/>
  <c r="A287" i="41"/>
  <c r="K283" i="41"/>
  <c r="J286" i="41"/>
  <c r="D286" i="41"/>
  <c r="N286" i="41"/>
  <c r="E286" i="41"/>
  <c r="G286" i="41"/>
  <c r="F286" i="41"/>
  <c r="I286" i="41"/>
  <c r="A288" i="41"/>
  <c r="O283" i="41"/>
  <c r="R283" i="41"/>
  <c r="Q283" i="41"/>
  <c r="L283" i="41"/>
  <c r="P283" i="41"/>
  <c r="M283" i="41"/>
  <c r="O284" i="41"/>
  <c r="Q284" i="41"/>
  <c r="L284" i="41"/>
  <c r="R284" i="41"/>
  <c r="P284" i="41"/>
  <c r="M284" i="41"/>
  <c r="H284" i="41"/>
  <c r="H285" i="41" l="1"/>
  <c r="K286" i="41"/>
  <c r="F287" i="41"/>
  <c r="N287" i="41"/>
  <c r="G287" i="41"/>
  <c r="J287" i="41"/>
  <c r="E287" i="41"/>
  <c r="D287" i="41"/>
  <c r="I287" i="41"/>
  <c r="A289" i="41"/>
  <c r="H286" i="41"/>
  <c r="K285" i="41"/>
  <c r="O286" i="41"/>
  <c r="M286" i="41"/>
  <c r="Q286" i="41"/>
  <c r="L286" i="41"/>
  <c r="P286" i="41"/>
  <c r="R286" i="41"/>
  <c r="O285" i="41"/>
  <c r="P285" i="41"/>
  <c r="Q285" i="41"/>
  <c r="R285" i="41"/>
  <c r="M285" i="41"/>
  <c r="L285" i="41"/>
  <c r="D288" i="41"/>
  <c r="N288" i="41"/>
  <c r="I288" i="41"/>
  <c r="G288" i="41"/>
  <c r="E288" i="41"/>
  <c r="F288" i="41"/>
  <c r="J288" i="41"/>
  <c r="A290" i="41"/>
  <c r="K288" i="41" l="1"/>
  <c r="H287" i="41"/>
  <c r="H288" i="41"/>
  <c r="O288" i="41"/>
  <c r="Q288" i="41"/>
  <c r="R288" i="41"/>
  <c r="P288" i="41"/>
  <c r="M288" i="41"/>
  <c r="L288" i="41"/>
  <c r="G289" i="41"/>
  <c r="E289" i="41"/>
  <c r="D289" i="41"/>
  <c r="I289" i="41"/>
  <c r="F289" i="41"/>
  <c r="J289" i="41"/>
  <c r="N289" i="41"/>
  <c r="A291" i="41"/>
  <c r="K287" i="41"/>
  <c r="I290" i="41"/>
  <c r="G290" i="41"/>
  <c r="F290" i="41"/>
  <c r="D290" i="41"/>
  <c r="J290" i="41"/>
  <c r="E290" i="41"/>
  <c r="N290" i="41"/>
  <c r="A292" i="41"/>
  <c r="O287" i="41"/>
  <c r="M287" i="41"/>
  <c r="L287" i="41"/>
  <c r="R287" i="41"/>
  <c r="P287" i="41"/>
  <c r="Q287" i="41"/>
  <c r="H289" i="41" l="1"/>
  <c r="H290" i="41"/>
  <c r="K290" i="41"/>
  <c r="D291" i="41"/>
  <c r="I291" i="41"/>
  <c r="F291" i="41"/>
  <c r="J291" i="41"/>
  <c r="N291" i="41"/>
  <c r="G291" i="41"/>
  <c r="E291" i="41"/>
  <c r="A293" i="41"/>
  <c r="K289" i="41"/>
  <c r="J292" i="41"/>
  <c r="E292" i="41"/>
  <c r="N292" i="41"/>
  <c r="I292" i="41"/>
  <c r="G292" i="41"/>
  <c r="F292" i="41"/>
  <c r="D292" i="41"/>
  <c r="A294" i="41"/>
  <c r="O290" i="41"/>
  <c r="M290" i="41"/>
  <c r="L290" i="41"/>
  <c r="Q290" i="41"/>
  <c r="R290" i="41"/>
  <c r="P290" i="41"/>
  <c r="O289" i="41"/>
  <c r="R289" i="41"/>
  <c r="M289" i="41"/>
  <c r="L289" i="41"/>
  <c r="Q289" i="41"/>
  <c r="P289" i="41"/>
  <c r="K291" i="41" l="1"/>
  <c r="H292" i="41"/>
  <c r="H291" i="41"/>
  <c r="F294" i="41"/>
  <c r="G294" i="41"/>
  <c r="J294" i="41"/>
  <c r="E294" i="41"/>
  <c r="N294" i="41"/>
  <c r="I294" i="41"/>
  <c r="D294" i="41"/>
  <c r="A296" i="41"/>
  <c r="K292" i="41"/>
  <c r="O291" i="41"/>
  <c r="Q291" i="41"/>
  <c r="L291" i="41"/>
  <c r="R291" i="41"/>
  <c r="P291" i="41"/>
  <c r="M291" i="41"/>
  <c r="O292" i="41"/>
  <c r="R292" i="41"/>
  <c r="L292" i="41"/>
  <c r="M292" i="41"/>
  <c r="P292" i="41"/>
  <c r="Q292" i="41"/>
  <c r="E293" i="41"/>
  <c r="G293" i="41"/>
  <c r="I293" i="41"/>
  <c r="D293" i="41"/>
  <c r="F293" i="41"/>
  <c r="J293" i="41"/>
  <c r="N293" i="41"/>
  <c r="A295" i="41"/>
  <c r="H294" i="41" l="1"/>
  <c r="K293" i="41"/>
  <c r="H293" i="41"/>
  <c r="K294" i="41"/>
  <c r="J295" i="41"/>
  <c r="I295" i="41"/>
  <c r="D295" i="41"/>
  <c r="N295" i="41"/>
  <c r="F295" i="41"/>
  <c r="G295" i="41"/>
  <c r="E295" i="41"/>
  <c r="A297" i="41"/>
  <c r="O293" i="41"/>
  <c r="L293" i="41"/>
  <c r="P293" i="41"/>
  <c r="M293" i="41"/>
  <c r="R293" i="41"/>
  <c r="Q293" i="41"/>
  <c r="F296" i="41"/>
  <c r="E296" i="41"/>
  <c r="J296" i="41"/>
  <c r="I296" i="41"/>
  <c r="N296" i="41"/>
  <c r="D296" i="41"/>
  <c r="G296" i="41"/>
  <c r="A298" i="41"/>
  <c r="O294" i="41"/>
  <c r="P294" i="41"/>
  <c r="R294" i="41"/>
  <c r="M294" i="41"/>
  <c r="L294" i="41"/>
  <c r="Q294" i="41"/>
  <c r="K296" i="41" l="1"/>
  <c r="K295" i="41"/>
  <c r="O295" i="41"/>
  <c r="M295" i="41"/>
  <c r="L295" i="41"/>
  <c r="Q295" i="41"/>
  <c r="P295" i="41"/>
  <c r="R295" i="41"/>
  <c r="O296" i="41"/>
  <c r="R296" i="41"/>
  <c r="M296" i="41"/>
  <c r="P296" i="41"/>
  <c r="Q296" i="41"/>
  <c r="L296" i="41"/>
  <c r="H296" i="41"/>
  <c r="N297" i="41"/>
  <c r="G297" i="41"/>
  <c r="E297" i="41"/>
  <c r="F297" i="41"/>
  <c r="I297" i="41"/>
  <c r="D297" i="41"/>
  <c r="J297" i="41"/>
  <c r="A299" i="41"/>
  <c r="J298" i="41"/>
  <c r="E298" i="41"/>
  <c r="N298" i="41"/>
  <c r="I298" i="41"/>
  <c r="G298" i="41"/>
  <c r="F298" i="41"/>
  <c r="D298" i="41"/>
  <c r="A300" i="41"/>
  <c r="H295" i="41"/>
  <c r="H298" i="41" l="1"/>
  <c r="O298" i="41"/>
  <c r="L298" i="41"/>
  <c r="R298" i="41"/>
  <c r="M298" i="41"/>
  <c r="P298" i="41"/>
  <c r="Q298" i="41"/>
  <c r="K297" i="41"/>
  <c r="O297" i="41"/>
  <c r="P297" i="41"/>
  <c r="M297" i="41"/>
  <c r="R297" i="41"/>
  <c r="Q297" i="41"/>
  <c r="L297" i="41"/>
  <c r="I300" i="41"/>
  <c r="D300" i="41"/>
  <c r="F300" i="41"/>
  <c r="G300" i="41"/>
  <c r="J300" i="41"/>
  <c r="E300" i="41"/>
  <c r="N300" i="41"/>
  <c r="A302" i="41"/>
  <c r="K298" i="41"/>
  <c r="J299" i="41"/>
  <c r="G299" i="41"/>
  <c r="E299" i="41"/>
  <c r="F299" i="41"/>
  <c r="I299" i="41"/>
  <c r="D299" i="41"/>
  <c r="N299" i="41"/>
  <c r="A301" i="41"/>
  <c r="H297" i="41"/>
  <c r="K299" i="41" l="1"/>
  <c r="H300" i="41"/>
  <c r="O300" i="41"/>
  <c r="P300" i="41"/>
  <c r="R300" i="41"/>
  <c r="M300" i="41"/>
  <c r="L300" i="41"/>
  <c r="Q300" i="41"/>
  <c r="D301" i="41"/>
  <c r="F301" i="41"/>
  <c r="N301" i="41"/>
  <c r="G301" i="41"/>
  <c r="E301" i="41"/>
  <c r="J301" i="41"/>
  <c r="I301" i="41"/>
  <c r="A303" i="41"/>
  <c r="H299" i="41"/>
  <c r="K300" i="41"/>
  <c r="O299" i="41"/>
  <c r="M299" i="41"/>
  <c r="R299" i="41"/>
  <c r="Q299" i="41"/>
  <c r="L299" i="41"/>
  <c r="P299" i="41"/>
  <c r="E302" i="41"/>
  <c r="J302" i="41"/>
  <c r="I302" i="41"/>
  <c r="N302" i="41"/>
  <c r="D302" i="41"/>
  <c r="G302" i="41"/>
  <c r="F302" i="41"/>
  <c r="A304" i="41"/>
  <c r="H301" i="41" l="1"/>
  <c r="F304" i="41"/>
  <c r="E304" i="41"/>
  <c r="J304" i="41"/>
  <c r="I304" i="41"/>
  <c r="N304" i="41"/>
  <c r="D304" i="41"/>
  <c r="G304" i="41"/>
  <c r="A306" i="41"/>
  <c r="O302" i="41"/>
  <c r="M302" i="41"/>
  <c r="L302" i="41"/>
  <c r="Q302" i="41"/>
  <c r="P302" i="41"/>
  <c r="R302" i="41"/>
  <c r="D303" i="41"/>
  <c r="N303" i="41"/>
  <c r="F303" i="41"/>
  <c r="G303" i="41"/>
  <c r="E303" i="41"/>
  <c r="J303" i="41"/>
  <c r="I303" i="41"/>
  <c r="A305" i="41"/>
  <c r="H302" i="41"/>
  <c r="K302" i="41"/>
  <c r="K301" i="41"/>
  <c r="O301" i="41"/>
  <c r="Q301" i="41"/>
  <c r="L301" i="41"/>
  <c r="R301" i="41"/>
  <c r="P301" i="41"/>
  <c r="M301" i="41"/>
  <c r="K304" i="41" l="1"/>
  <c r="K303" i="41"/>
  <c r="H303" i="41"/>
  <c r="D306" i="41"/>
  <c r="G306" i="41"/>
  <c r="F306" i="41"/>
  <c r="E306" i="41"/>
  <c r="J306" i="41"/>
  <c r="I306" i="41"/>
  <c r="N306" i="41"/>
  <c r="A308" i="41"/>
  <c r="O303" i="41"/>
  <c r="R303" i="41"/>
  <c r="M303" i="41"/>
  <c r="L303" i="41"/>
  <c r="Q303" i="41"/>
  <c r="P303" i="41"/>
  <c r="J305" i="41"/>
  <c r="I305" i="41"/>
  <c r="D305" i="41"/>
  <c r="N305" i="41"/>
  <c r="F305" i="41"/>
  <c r="G305" i="41"/>
  <c r="E305" i="41"/>
  <c r="A307" i="41"/>
  <c r="O304" i="41"/>
  <c r="R304" i="41"/>
  <c r="M304" i="41"/>
  <c r="L304" i="41"/>
  <c r="Q304" i="41"/>
  <c r="P304" i="41"/>
  <c r="H304" i="41"/>
  <c r="K306" i="41" l="1"/>
  <c r="K305" i="41"/>
  <c r="H306" i="41"/>
  <c r="H305" i="41"/>
  <c r="O306" i="41"/>
  <c r="M306" i="41"/>
  <c r="L306" i="41"/>
  <c r="Q306" i="41"/>
  <c r="P306" i="41"/>
  <c r="R306" i="41"/>
  <c r="F307" i="41"/>
  <c r="E307" i="41"/>
  <c r="J307" i="41"/>
  <c r="I307" i="41"/>
  <c r="D307" i="41"/>
  <c r="G307" i="41"/>
  <c r="N307" i="41"/>
  <c r="A309" i="41"/>
  <c r="O305" i="41"/>
  <c r="R305" i="41"/>
  <c r="M305" i="41"/>
  <c r="L305" i="41"/>
  <c r="Q305" i="41"/>
  <c r="P305" i="41"/>
  <c r="E308" i="41"/>
  <c r="J308" i="41"/>
  <c r="I308" i="41"/>
  <c r="N308" i="41"/>
  <c r="D308" i="41"/>
  <c r="G308" i="41"/>
  <c r="F308" i="41"/>
  <c r="A310" i="41"/>
  <c r="H308" i="41" l="1"/>
  <c r="K308" i="41"/>
  <c r="H307" i="41"/>
  <c r="K307" i="41"/>
  <c r="J309" i="41"/>
  <c r="G309" i="41"/>
  <c r="E309" i="41"/>
  <c r="F309" i="41"/>
  <c r="I309" i="41"/>
  <c r="D309" i="41"/>
  <c r="N309" i="41"/>
  <c r="A311" i="41"/>
  <c r="O307" i="41"/>
  <c r="L307" i="41"/>
  <c r="R307" i="41"/>
  <c r="P307" i="41"/>
  <c r="M307" i="41"/>
  <c r="Q307" i="41"/>
  <c r="I310" i="41"/>
  <c r="G310" i="41"/>
  <c r="F310" i="41"/>
  <c r="D310" i="41"/>
  <c r="J310" i="41"/>
  <c r="E310" i="41"/>
  <c r="N310" i="41"/>
  <c r="A312" i="41"/>
  <c r="O308" i="41"/>
  <c r="R308" i="41"/>
  <c r="M308" i="41"/>
  <c r="L308" i="41"/>
  <c r="Q308" i="41"/>
  <c r="P308" i="41"/>
  <c r="K309" i="41" l="1"/>
  <c r="H309" i="41"/>
  <c r="D311" i="41"/>
  <c r="J311" i="41"/>
  <c r="F311" i="41"/>
  <c r="G311" i="41"/>
  <c r="E311" i="41"/>
  <c r="N311" i="41"/>
  <c r="I311" i="41"/>
  <c r="A313" i="41"/>
  <c r="O309" i="41"/>
  <c r="M309" i="41"/>
  <c r="L309" i="41"/>
  <c r="Q309" i="41"/>
  <c r="P309" i="41"/>
  <c r="R309" i="41"/>
  <c r="I312" i="41"/>
  <c r="G312" i="41"/>
  <c r="F312" i="41"/>
  <c r="D312" i="41"/>
  <c r="J312" i="41"/>
  <c r="E312" i="41"/>
  <c r="N312" i="41"/>
  <c r="A314" i="41"/>
  <c r="K310" i="41"/>
  <c r="O310" i="41"/>
  <c r="M310" i="41"/>
  <c r="P310" i="41"/>
  <c r="Q310" i="41"/>
  <c r="R310" i="41"/>
  <c r="L310" i="41"/>
  <c r="H310" i="41"/>
  <c r="H311" i="41" l="1"/>
  <c r="H312" i="41"/>
  <c r="K311" i="41"/>
  <c r="G313" i="41"/>
  <c r="F313" i="41"/>
  <c r="N313" i="41"/>
  <c r="J313" i="41"/>
  <c r="I313" i="41"/>
  <c r="D313" i="41"/>
  <c r="E313" i="41"/>
  <c r="A315" i="41"/>
  <c r="O312" i="41"/>
  <c r="Q312" i="41"/>
  <c r="P312" i="41"/>
  <c r="R312" i="41"/>
  <c r="M312" i="41"/>
  <c r="L312" i="41"/>
  <c r="K312" i="41"/>
  <c r="D314" i="41"/>
  <c r="G314" i="41"/>
  <c r="F314" i="41"/>
  <c r="E314" i="41"/>
  <c r="J314" i="41"/>
  <c r="I314" i="41"/>
  <c r="N314" i="41"/>
  <c r="A316" i="41"/>
  <c r="O311" i="41"/>
  <c r="M311" i="41"/>
  <c r="L311" i="41"/>
  <c r="Q311" i="41"/>
  <c r="P311" i="41"/>
  <c r="R311" i="41"/>
  <c r="H314" i="41" l="1"/>
  <c r="H313" i="41"/>
  <c r="G315" i="41"/>
  <c r="N315" i="41"/>
  <c r="J315" i="41"/>
  <c r="I315" i="41"/>
  <c r="D315" i="41"/>
  <c r="F315" i="41"/>
  <c r="E315" i="41"/>
  <c r="A317" i="41"/>
  <c r="I316" i="41"/>
  <c r="N316" i="41"/>
  <c r="D316" i="41"/>
  <c r="G316" i="41"/>
  <c r="F316" i="41"/>
  <c r="E316" i="41"/>
  <c r="J316" i="41"/>
  <c r="O313" i="41"/>
  <c r="P313" i="41"/>
  <c r="M313" i="41"/>
  <c r="R313" i="41"/>
  <c r="L313" i="41"/>
  <c r="Q313" i="41"/>
  <c r="O314" i="41"/>
  <c r="M314" i="41"/>
  <c r="L314" i="41"/>
  <c r="Q314" i="41"/>
  <c r="P314" i="41"/>
  <c r="R314" i="41"/>
  <c r="K314" i="41"/>
  <c r="K313" i="41"/>
  <c r="H315" i="41" l="1"/>
  <c r="I317" i="41"/>
  <c r="G317" i="41"/>
  <c r="N317" i="41"/>
  <c r="F317" i="41"/>
  <c r="E317" i="41"/>
  <c r="D317" i="41"/>
  <c r="J317" i="41"/>
  <c r="O316" i="41"/>
  <c r="M316" i="41"/>
  <c r="L316" i="41"/>
  <c r="Q316" i="41"/>
  <c r="P316" i="41"/>
  <c r="R316" i="41"/>
  <c r="O315" i="41"/>
  <c r="L315" i="41"/>
  <c r="R315" i="41"/>
  <c r="P315" i="41"/>
  <c r="M315" i="41"/>
  <c r="Q315" i="41"/>
  <c r="K315" i="41"/>
  <c r="H316" i="41"/>
  <c r="K316" i="41"/>
  <c r="H317" i="41" l="1"/>
  <c r="J6" i="39"/>
  <c r="J7" i="39"/>
  <c r="O317" i="41"/>
  <c r="Q317" i="41"/>
  <c r="F11" i="39" s="1"/>
  <c r="R317" i="41"/>
  <c r="M317" i="41"/>
  <c r="L317" i="41"/>
  <c r="N13" i="39" s="1"/>
  <c r="P317" i="41"/>
  <c r="E2" i="39" s="1"/>
  <c r="J11" i="39"/>
  <c r="L13" i="39"/>
  <c r="I16" i="39"/>
  <c r="G10" i="39"/>
  <c r="G3" i="39"/>
  <c r="G12" i="39"/>
  <c r="H5" i="39"/>
  <c r="J4" i="39"/>
  <c r="G7" i="39"/>
  <c r="J3" i="39"/>
  <c r="G14" i="39"/>
  <c r="G2" i="39"/>
  <c r="D2" i="39"/>
  <c r="G21" i="39"/>
  <c r="H13" i="39"/>
  <c r="J10" i="39"/>
  <c r="G15" i="39"/>
  <c r="H17" i="39"/>
  <c r="J14" i="39"/>
  <c r="K9" i="39"/>
  <c r="K12" i="39"/>
  <c r="L7" i="39"/>
  <c r="L10" i="39"/>
  <c r="H2" i="39"/>
  <c r="I5" i="39"/>
  <c r="H19" i="39"/>
  <c r="I21" i="39"/>
  <c r="I6" i="39"/>
  <c r="K16" i="39"/>
  <c r="L20" i="39"/>
  <c r="H16" i="39"/>
  <c r="L19" i="39"/>
  <c r="H3" i="39"/>
  <c r="I11" i="39"/>
  <c r="I12" i="39"/>
  <c r="K10" i="39"/>
  <c r="I19" i="39"/>
  <c r="D9" i="39"/>
  <c r="K8" i="39"/>
  <c r="L11" i="39"/>
  <c r="J17" i="39"/>
  <c r="D3" i="39"/>
  <c r="I18" i="39"/>
  <c r="J21" i="39"/>
  <c r="K4" i="39"/>
  <c r="I14" i="39"/>
  <c r="D5" i="39"/>
  <c r="L12" i="39"/>
  <c r="H9" i="39"/>
  <c r="I17" i="39"/>
  <c r="L6" i="39"/>
  <c r="L2" i="39"/>
  <c r="I4" i="39"/>
  <c r="K18" i="39"/>
  <c r="G19" i="39"/>
  <c r="H18" i="39"/>
  <c r="L18" i="39"/>
  <c r="I7" i="39"/>
  <c r="D10" i="39"/>
  <c r="J13" i="39"/>
  <c r="I13" i="39"/>
  <c r="G16" i="39"/>
  <c r="L5" i="39"/>
  <c r="K7" i="39"/>
  <c r="I3" i="39"/>
  <c r="D21" i="39"/>
  <c r="D4" i="39"/>
  <c r="K17" i="39"/>
  <c r="H8" i="39"/>
  <c r="H21" i="39"/>
  <c r="D6" i="39"/>
  <c r="H14" i="39"/>
  <c r="K15" i="39"/>
  <c r="G5" i="39"/>
  <c r="H10" i="39"/>
  <c r="H15" i="39"/>
  <c r="H4" i="39"/>
  <c r="J8" i="39"/>
  <c r="I20" i="39"/>
  <c r="I9" i="39"/>
  <c r="J2" i="39"/>
  <c r="G8" i="39"/>
  <c r="J16" i="39"/>
  <c r="H6" i="39"/>
  <c r="L4" i="39"/>
  <c r="K20" i="39"/>
  <c r="G20" i="39"/>
  <c r="H7" i="39"/>
  <c r="L17" i="39"/>
  <c r="G17" i="39"/>
  <c r="J5" i="39"/>
  <c r="D16" i="39"/>
  <c r="J12" i="39"/>
  <c r="K6" i="39"/>
  <c r="L14" i="39"/>
  <c r="H12" i="39"/>
  <c r="L8" i="39"/>
  <c r="J15" i="39"/>
  <c r="L9" i="39"/>
  <c r="K13" i="39"/>
  <c r="I8" i="39"/>
  <c r="D19" i="39"/>
  <c r="D17" i="39"/>
  <c r="K21" i="39"/>
  <c r="D12" i="39"/>
  <c r="D7" i="39"/>
  <c r="L21" i="39"/>
  <c r="I2" i="39"/>
  <c r="G18" i="39"/>
  <c r="D20" i="39"/>
  <c r="D13" i="39"/>
  <c r="H20" i="39"/>
  <c r="K3" i="39"/>
  <c r="D8" i="39"/>
  <c r="J20" i="39"/>
  <c r="L16" i="39"/>
  <c r="L3" i="39"/>
  <c r="I10" i="39"/>
  <c r="J18" i="39"/>
  <c r="I15" i="39"/>
  <c r="K2" i="39"/>
  <c r="G9" i="39"/>
  <c r="D14" i="39"/>
  <c r="K14" i="39"/>
  <c r="D11" i="39"/>
  <c r="D18" i="39"/>
  <c r="K11" i="39"/>
  <c r="H11" i="39"/>
  <c r="D15" i="39"/>
  <c r="G6" i="39"/>
  <c r="K5" i="39"/>
  <c r="J19" i="39"/>
  <c r="J9" i="39"/>
  <c r="L15" i="39"/>
  <c r="K19" i="39"/>
  <c r="G4" i="39"/>
  <c r="K317" i="41"/>
  <c r="M7" i="39" s="1"/>
  <c r="N20" i="39" l="1"/>
  <c r="N19" i="39"/>
  <c r="N3" i="39"/>
  <c r="N10" i="39"/>
  <c r="N15" i="39"/>
  <c r="N2" i="39"/>
  <c r="O129" i="41" s="1"/>
  <c r="M14" i="39"/>
  <c r="P14" i="39" s="1"/>
  <c r="N16" i="39"/>
  <c r="N12" i="39"/>
  <c r="N4" i="39"/>
  <c r="N21" i="39"/>
  <c r="F10" i="39"/>
  <c r="E12" i="39"/>
  <c r="F17" i="39"/>
  <c r="F21" i="39"/>
  <c r="E19" i="39"/>
  <c r="F13" i="39"/>
  <c r="F19" i="39"/>
  <c r="M21" i="39"/>
  <c r="P21" i="39" s="1"/>
  <c r="F8" i="39"/>
  <c r="F20" i="39"/>
  <c r="M18" i="39"/>
  <c r="P18" i="39" s="1"/>
  <c r="E16" i="39"/>
  <c r="M17" i="39"/>
  <c r="P17" i="39" s="1"/>
  <c r="F14" i="39"/>
  <c r="F18" i="39"/>
  <c r="E20" i="39"/>
  <c r="E5" i="39"/>
  <c r="E17" i="39"/>
  <c r="E18" i="39"/>
  <c r="F9" i="39"/>
  <c r="F12" i="39"/>
  <c r="M16" i="39"/>
  <c r="P16" i="39" s="1"/>
  <c r="M19" i="39"/>
  <c r="P19" i="39" s="1"/>
  <c r="F15" i="39"/>
  <c r="N9" i="39"/>
  <c r="E8" i="39"/>
  <c r="N5" i="39"/>
  <c r="N17" i="39"/>
  <c r="F4" i="39"/>
  <c r="F16" i="39"/>
  <c r="F3" i="39"/>
  <c r="E10" i="39"/>
  <c r="N14" i="39"/>
  <c r="F7" i="39"/>
  <c r="E7" i="39"/>
  <c r="N11" i="39"/>
  <c r="E4" i="39"/>
  <c r="E21" i="39"/>
  <c r="E14" i="39"/>
  <c r="E15" i="39"/>
  <c r="M20" i="39"/>
  <c r="P20" i="39" s="1"/>
  <c r="N6" i="39"/>
  <c r="N18" i="39"/>
  <c r="F5" i="39"/>
  <c r="E9" i="39"/>
  <c r="F6" i="39"/>
  <c r="E6" i="39"/>
  <c r="E3" i="39"/>
  <c r="N7" i="39"/>
  <c r="F2" i="39"/>
  <c r="N8" i="39"/>
  <c r="M3" i="39"/>
  <c r="P3" i="39" s="1"/>
  <c r="M13" i="39"/>
  <c r="P13" i="39" s="1"/>
  <c r="M9" i="39"/>
  <c r="P9" i="39" s="1"/>
  <c r="M12" i="39"/>
  <c r="P12" i="39" s="1"/>
  <c r="M10" i="39"/>
  <c r="P10" i="39" s="1"/>
  <c r="M6" i="39"/>
  <c r="P6" i="39" s="1"/>
  <c r="M11" i="39"/>
  <c r="P11" i="39" s="1"/>
  <c r="M8" i="39"/>
  <c r="P8" i="39" s="1"/>
  <c r="M15" i="39"/>
  <c r="P15" i="39" s="1"/>
  <c r="M4" i="39"/>
  <c r="P4" i="39" s="1"/>
  <c r="M2" i="39"/>
  <c r="P2" i="39" s="1"/>
  <c r="M5" i="39"/>
  <c r="P5" i="39" s="1"/>
  <c r="O26" i="41"/>
  <c r="O117" i="41"/>
  <c r="O18" i="41"/>
  <c r="O82" i="41"/>
  <c r="O34" i="41"/>
  <c r="O84" i="41"/>
  <c r="O147" i="41"/>
  <c r="O36" i="41"/>
  <c r="O55" i="41"/>
  <c r="O146" i="41"/>
  <c r="O91" i="41"/>
  <c r="O25" i="41"/>
  <c r="O61" i="41"/>
  <c r="E13" i="39"/>
  <c r="E11" i="39"/>
  <c r="O155" i="41"/>
  <c r="O140" i="41"/>
  <c r="O21" i="41"/>
  <c r="O19" i="41"/>
  <c r="O141" i="41"/>
  <c r="O44" i="41"/>
  <c r="O100" i="41"/>
  <c r="O58" i="41"/>
  <c r="O109" i="41"/>
  <c r="O97" i="41"/>
  <c r="O6" i="41"/>
  <c r="O154" i="41"/>
  <c r="O74" i="41"/>
  <c r="O122" i="41"/>
  <c r="P7" i="39"/>
  <c r="O118" i="41"/>
  <c r="O102" i="41"/>
  <c r="O27" i="41"/>
  <c r="O56" i="41"/>
  <c r="O119" i="41"/>
  <c r="O48" i="41"/>
  <c r="O127" i="41"/>
  <c r="O5" i="41"/>
  <c r="O29" i="41"/>
  <c r="O132" i="41"/>
  <c r="O148" i="41"/>
  <c r="G13" i="39"/>
  <c r="G11" i="39"/>
  <c r="O151" i="41" l="1"/>
  <c r="O71" i="41"/>
  <c r="O131" i="41"/>
  <c r="O15" i="41"/>
  <c r="O23" i="41"/>
  <c r="O133" i="41"/>
  <c r="O54" i="41"/>
  <c r="O31" i="41"/>
  <c r="O7" i="41"/>
  <c r="O92" i="41"/>
  <c r="O136" i="41"/>
  <c r="O152" i="41"/>
  <c r="O43" i="41"/>
  <c r="O111" i="41"/>
  <c r="O14" i="41"/>
  <c r="O65" i="41"/>
  <c r="O139" i="41"/>
  <c r="O96" i="41"/>
  <c r="O17" i="41"/>
  <c r="O107" i="41"/>
  <c r="O143" i="41"/>
  <c r="O83" i="41"/>
  <c r="O87" i="41"/>
  <c r="O75" i="41"/>
  <c r="O39" i="41"/>
  <c r="O11" i="41"/>
  <c r="O106" i="41"/>
  <c r="O59" i="41"/>
  <c r="O85" i="41"/>
  <c r="O70" i="41"/>
  <c r="O128" i="41"/>
  <c r="O16" i="41"/>
  <c r="O142" i="41"/>
  <c r="O153" i="41"/>
  <c r="O62" i="41"/>
  <c r="O110" i="41"/>
  <c r="O33" i="41"/>
  <c r="O108" i="41"/>
  <c r="O60" i="41"/>
  <c r="O49" i="41"/>
  <c r="O73" i="41"/>
  <c r="O88" i="41"/>
  <c r="O79" i="41"/>
  <c r="O115" i="41"/>
  <c r="O28" i="41"/>
  <c r="O4" i="41"/>
  <c r="O68" i="41"/>
  <c r="O149" i="41"/>
  <c r="O66" i="41"/>
  <c r="O125" i="41"/>
  <c r="O105" i="41"/>
  <c r="O144" i="41"/>
  <c r="O81" i="41"/>
  <c r="O89" i="41"/>
  <c r="O77" i="41"/>
  <c r="O32" i="41"/>
  <c r="O8" i="41"/>
  <c r="O134" i="41"/>
  <c r="O35" i="41"/>
  <c r="O121" i="41"/>
  <c r="O114" i="41"/>
  <c r="O78" i="41"/>
  <c r="O76" i="41"/>
  <c r="O101" i="41"/>
  <c r="O53" i="41"/>
  <c r="O116" i="41"/>
  <c r="O80" i="41"/>
  <c r="O64" i="41"/>
  <c r="O112" i="41"/>
  <c r="O24" i="41"/>
  <c r="O95" i="41"/>
  <c r="O40" i="41"/>
  <c r="O63" i="41"/>
  <c r="O51" i="41"/>
  <c r="O138" i="41"/>
  <c r="O47" i="41"/>
  <c r="O145" i="41"/>
  <c r="O38" i="41"/>
  <c r="O22" i="41"/>
  <c r="O72" i="41"/>
  <c r="O2" i="41"/>
  <c r="O86" i="41"/>
  <c r="O94" i="41"/>
  <c r="O126" i="41"/>
  <c r="O46" i="41"/>
  <c r="O9" i="41"/>
  <c r="O45" i="41"/>
  <c r="O120" i="41"/>
  <c r="O104" i="41"/>
  <c r="O13" i="41"/>
  <c r="O67" i="41"/>
  <c r="O12" i="41"/>
  <c r="O123" i="41"/>
  <c r="O20" i="41"/>
  <c r="O135" i="41"/>
  <c r="O98" i="41"/>
  <c r="O137" i="41"/>
  <c r="O3" i="41"/>
  <c r="O10" i="41"/>
  <c r="O93" i="41"/>
  <c r="O42" i="41"/>
  <c r="O41" i="41"/>
  <c r="O150" i="41"/>
  <c r="O90" i="41"/>
  <c r="O30" i="41"/>
  <c r="O124" i="41"/>
  <c r="O37" i="41"/>
  <c r="O130" i="41"/>
  <c r="O103" i="41"/>
  <c r="O99" i="41"/>
  <c r="O52" i="41"/>
  <c r="O113" i="41"/>
  <c r="O50" i="41"/>
  <c r="O69" i="41"/>
  <c r="O57" i="41"/>
  <c r="Q6" i="39"/>
  <c r="S6" i="39" s="1"/>
  <c r="Q15" i="39"/>
  <c r="S15" i="39" s="1"/>
  <c r="Q16" i="39"/>
  <c r="S16" i="39" s="1"/>
  <c r="Q17" i="39"/>
  <c r="S17" i="39" s="1"/>
  <c r="Q14" i="39"/>
  <c r="S14" i="39" s="1"/>
  <c r="Q9" i="39"/>
  <c r="S9" i="39" s="1"/>
  <c r="Q4" i="39"/>
  <c r="S4" i="39" s="1"/>
  <c r="Q7" i="39"/>
  <c r="S7" i="39" s="1"/>
  <c r="Q8" i="39"/>
  <c r="S8" i="39" s="1"/>
  <c r="Q5" i="39"/>
  <c r="S5" i="39" s="1"/>
  <c r="Q20" i="39"/>
  <c r="S20" i="39" s="1"/>
  <c r="Q2" i="39"/>
  <c r="S2" i="39" s="1"/>
  <c r="Q18" i="39"/>
  <c r="S18" i="39" s="1"/>
  <c r="Q19" i="39"/>
  <c r="S19" i="39" s="1"/>
  <c r="Q10" i="39"/>
  <c r="S10" i="39" s="1"/>
  <c r="Q3" i="39"/>
  <c r="S3" i="39" s="1"/>
  <c r="U6" i="39"/>
  <c r="V6" i="39" s="1"/>
  <c r="Q11" i="39"/>
  <c r="S11" i="39" s="1"/>
  <c r="Q21" i="39"/>
  <c r="S21" i="39" s="1"/>
  <c r="Q13" i="39"/>
  <c r="S13" i="39" s="1"/>
  <c r="Q12" i="39"/>
  <c r="S12" i="39" s="1"/>
  <c r="U2" i="39"/>
  <c r="V2" i="39" s="1"/>
  <c r="U5" i="39"/>
  <c r="V5" i="39" s="1"/>
  <c r="U4" i="39"/>
  <c r="V4" i="39" s="1"/>
  <c r="U13" i="39"/>
  <c r="V13" i="39" s="1"/>
  <c r="U14" i="39"/>
  <c r="V14" i="39" s="1"/>
  <c r="U21" i="39"/>
  <c r="V21" i="39" s="1"/>
  <c r="U12" i="39"/>
  <c r="V12" i="39" s="1"/>
  <c r="U3" i="39"/>
  <c r="V3" i="39" s="1"/>
  <c r="U9" i="39"/>
  <c r="V9" i="39" s="1"/>
  <c r="U19" i="39"/>
  <c r="V19" i="39" s="1"/>
  <c r="U20" i="39"/>
  <c r="V20" i="39" s="1"/>
  <c r="U7" i="39"/>
  <c r="V7" i="39" s="1"/>
  <c r="U16" i="39"/>
  <c r="V16" i="39" s="1"/>
  <c r="U18" i="39"/>
  <c r="V18" i="39" s="1"/>
  <c r="U10" i="39"/>
  <c r="V10" i="39" s="1"/>
  <c r="U8" i="39"/>
  <c r="V8" i="39" s="1"/>
  <c r="U11" i="39"/>
  <c r="V11" i="39" s="1"/>
  <c r="U17" i="39"/>
  <c r="V17" i="39" s="1"/>
  <c r="U15" i="39"/>
  <c r="V15" i="39" s="1"/>
  <c r="O21" i="39" l="1"/>
  <c r="O10" i="39"/>
  <c r="O16" i="39"/>
  <c r="O18" i="39"/>
  <c r="O9" i="39"/>
  <c r="O13" i="39"/>
  <c r="O11" i="39"/>
  <c r="O8" i="39"/>
  <c r="O17" i="39"/>
  <c r="O19" i="39"/>
  <c r="O5" i="39"/>
  <c r="O7" i="39"/>
  <c r="O3" i="39"/>
  <c r="O2" i="39"/>
  <c r="O12" i="39"/>
  <c r="O20" i="39"/>
  <c r="O15" i="39"/>
  <c r="O14" i="39"/>
  <c r="O6" i="39"/>
  <c r="O4" i="39"/>
  <c r="R6" i="39" l="1"/>
  <c r="T6" i="39" s="1"/>
  <c r="W6" i="39" s="1"/>
  <c r="X6" i="39" s="1"/>
  <c r="R12" i="39"/>
  <c r="T12" i="39" s="1"/>
  <c r="W12" i="39" s="1"/>
  <c r="X12" i="39" s="1"/>
  <c r="R3" i="39"/>
  <c r="T3" i="39" s="1"/>
  <c r="W3" i="39" s="1"/>
  <c r="X3" i="39" s="1"/>
  <c r="R14" i="39"/>
  <c r="T14" i="39" s="1"/>
  <c r="W14" i="39" s="1"/>
  <c r="X14" i="39" s="1"/>
  <c r="R15" i="39"/>
  <c r="T15" i="39" s="1"/>
  <c r="W15" i="39" s="1"/>
  <c r="X15" i="39" s="1"/>
  <c r="R9" i="39"/>
  <c r="T9" i="39" s="1"/>
  <c r="W9" i="39" s="1"/>
  <c r="X9" i="39" s="1"/>
  <c r="R18" i="39"/>
  <c r="T18" i="39" s="1"/>
  <c r="W18" i="39" s="1"/>
  <c r="X18" i="39" s="1"/>
  <c r="R13" i="39"/>
  <c r="T13" i="39" s="1"/>
  <c r="W13" i="39" s="1"/>
  <c r="X13" i="39" s="1"/>
  <c r="R20" i="39"/>
  <c r="T20" i="39" s="1"/>
  <c r="W20" i="39" s="1"/>
  <c r="X20" i="39" s="1"/>
  <c r="R21" i="39"/>
  <c r="T21" i="39" s="1"/>
  <c r="W21" i="39" s="1"/>
  <c r="X21" i="39" s="1"/>
  <c r="R10" i="39"/>
  <c r="T10" i="39" s="1"/>
  <c r="W10" i="39" s="1"/>
  <c r="X10" i="39" s="1"/>
  <c r="R11" i="39"/>
  <c r="T11" i="39" s="1"/>
  <c r="W11" i="39" s="1"/>
  <c r="X11" i="39" s="1"/>
  <c r="R5" i="39"/>
  <c r="T5" i="39" s="1"/>
  <c r="W5" i="39" s="1"/>
  <c r="X5" i="39" s="1"/>
  <c r="R17" i="39"/>
  <c r="T17" i="39" s="1"/>
  <c r="W17" i="39" s="1"/>
  <c r="X17" i="39" s="1"/>
  <c r="R2" i="39"/>
  <c r="T2" i="39" s="1"/>
  <c r="W2" i="39" s="1"/>
  <c r="X2" i="39" s="1"/>
  <c r="R7" i="39"/>
  <c r="T7" i="39" s="1"/>
  <c r="W7" i="39" s="1"/>
  <c r="X7" i="39" s="1"/>
  <c r="R4" i="39"/>
  <c r="T4" i="39" s="1"/>
  <c r="W4" i="39" s="1"/>
  <c r="X4" i="39" s="1"/>
  <c r="R8" i="39"/>
  <c r="T8" i="39" s="1"/>
  <c r="W8" i="39" s="1"/>
  <c r="X8" i="39" s="1"/>
  <c r="R16" i="39"/>
  <c r="T16" i="39" s="1"/>
  <c r="W16" i="39" s="1"/>
  <c r="X16" i="39" s="1"/>
  <c r="R19" i="39"/>
  <c r="T19" i="39" s="1"/>
  <c r="W19" i="39" s="1"/>
  <c r="X19" i="39" s="1"/>
  <c r="B3" i="39" l="1"/>
  <c r="B5" i="39"/>
  <c r="B15" i="39"/>
  <c r="B9" i="39"/>
  <c r="B7" i="39"/>
  <c r="B16" i="39"/>
  <c r="B6" i="39"/>
  <c r="B2" i="39"/>
  <c r="B10" i="39"/>
  <c r="B8" i="39"/>
  <c r="B18" i="39"/>
  <c r="B21" i="39"/>
  <c r="B11" i="39"/>
  <c r="B12" i="39"/>
  <c r="B20" i="39"/>
  <c r="B4" i="39"/>
  <c r="K14" i="42" s="1"/>
  <c r="B13" i="39"/>
  <c r="B14" i="39"/>
  <c r="B19" i="39"/>
  <c r="B17" i="39"/>
  <c r="F18" i="42" l="1"/>
  <c r="J18" i="42"/>
  <c r="N18" i="42"/>
  <c r="F20" i="42"/>
  <c r="I18" i="42"/>
  <c r="N20" i="42"/>
  <c r="E18" i="42"/>
  <c r="M18" i="42"/>
  <c r="Q18" i="42"/>
  <c r="J20" i="42"/>
  <c r="C20" i="42"/>
  <c r="D20" i="42" s="1"/>
  <c r="J19" i="42"/>
  <c r="I20" i="42"/>
  <c r="I19" i="42"/>
  <c r="H20" i="42"/>
  <c r="P18" i="42"/>
  <c r="K20" i="42"/>
  <c r="G19" i="42"/>
  <c r="C19" i="42"/>
  <c r="D19" i="42" s="1"/>
  <c r="F19" i="42"/>
  <c r="E20" i="42"/>
  <c r="E19" i="42"/>
  <c r="P19" i="42"/>
  <c r="L18" i="42"/>
  <c r="G20" i="42"/>
  <c r="O18" i="42"/>
  <c r="N19" i="42"/>
  <c r="M20" i="42"/>
  <c r="L20" i="42"/>
  <c r="H19" i="42"/>
  <c r="K19" i="42"/>
  <c r="C18" i="42"/>
  <c r="D18" i="42" s="1"/>
  <c r="Q20" i="42"/>
  <c r="Q19" i="42"/>
  <c r="P20" i="42"/>
  <c r="L19" i="42"/>
  <c r="H18" i="42"/>
  <c r="O19" i="42"/>
  <c r="K18" i="42"/>
  <c r="M19" i="42"/>
  <c r="O20" i="42"/>
  <c r="G18" i="42"/>
  <c r="O9" i="42"/>
  <c r="P16" i="42"/>
  <c r="L8" i="42"/>
  <c r="O16" i="42"/>
  <c r="O17" i="42"/>
  <c r="Q23" i="42"/>
  <c r="I14" i="42"/>
  <c r="G16" i="42"/>
  <c r="N14" i="42"/>
  <c r="H15" i="42"/>
  <c r="F17" i="42"/>
  <c r="I17" i="42"/>
  <c r="J16" i="42"/>
  <c r="Q16" i="42"/>
  <c r="C9" i="42"/>
  <c r="D9" i="42" s="1"/>
  <c r="G5" i="42"/>
  <c r="I16" i="42"/>
  <c r="K10" i="42"/>
  <c r="L16" i="42"/>
  <c r="J10" i="42"/>
  <c r="Q17" i="42"/>
  <c r="E16" i="42"/>
  <c r="Q9" i="42"/>
  <c r="G13" i="42"/>
  <c r="H16" i="42"/>
  <c r="F13" i="42"/>
  <c r="C10" i="42"/>
  <c r="D10" i="42" s="1"/>
  <c r="G15" i="42"/>
  <c r="L17" i="42"/>
  <c r="F15" i="42"/>
  <c r="H17" i="42"/>
  <c r="K17" i="42"/>
  <c r="F16" i="42"/>
  <c r="M17" i="42"/>
  <c r="G6" i="42"/>
  <c r="K11" i="42"/>
  <c r="F5" i="42"/>
  <c r="K8" i="42"/>
  <c r="G11" i="42"/>
  <c r="N10" i="42"/>
  <c r="C14" i="42"/>
  <c r="D14" i="42" s="1"/>
  <c r="H10" i="42"/>
  <c r="J14" i="42"/>
  <c r="L6" i="42"/>
  <c r="C5" i="42"/>
  <c r="D5" i="42" s="1"/>
  <c r="E9" i="42"/>
  <c r="P10" i="42"/>
  <c r="K21" i="42"/>
  <c r="M10" i="42"/>
  <c r="I24" i="42"/>
  <c r="E14" i="42"/>
  <c r="O14" i="42"/>
  <c r="P23" i="42"/>
  <c r="O11" i="42"/>
  <c r="E24" i="42"/>
  <c r="M14" i="42"/>
  <c r="E10" i="42"/>
  <c r="F11" i="42"/>
  <c r="M11" i="42"/>
  <c r="N9" i="42"/>
  <c r="G9" i="42"/>
  <c r="E22" i="42"/>
  <c r="C23" i="42"/>
  <c r="D23" i="42" s="1"/>
  <c r="O10" i="42"/>
  <c r="Q11" i="42"/>
  <c r="Q10" i="42"/>
  <c r="F24" i="42"/>
  <c r="N5" i="42"/>
  <c r="N16" i="42"/>
  <c r="L9" i="42"/>
  <c r="H9" i="42"/>
  <c r="E17" i="42"/>
  <c r="G21" i="42"/>
  <c r="E21" i="42"/>
  <c r="C17" i="42"/>
  <c r="D17" i="42" s="1"/>
  <c r="E13" i="42"/>
  <c r="J11" i="42"/>
  <c r="F22" i="42"/>
  <c r="N17" i="42"/>
  <c r="P6" i="42"/>
  <c r="I10" i="42"/>
  <c r="O22" i="42"/>
  <c r="M16" i="42"/>
  <c r="Q14" i="42"/>
  <c r="J9" i="42"/>
  <c r="L24" i="42"/>
  <c r="O12" i="42"/>
  <c r="G14" i="42"/>
  <c r="M9" i="42"/>
  <c r="K9" i="42"/>
  <c r="P9" i="42"/>
  <c r="L11" i="42"/>
  <c r="L14" i="42"/>
  <c r="N23" i="42"/>
  <c r="E7" i="42"/>
  <c r="L10" i="42"/>
  <c r="G12" i="42"/>
  <c r="H12" i="42"/>
  <c r="P12" i="42"/>
  <c r="G10" i="42"/>
  <c r="F10" i="42"/>
  <c r="K16" i="42"/>
  <c r="H11" i="42"/>
  <c r="I9" i="42"/>
  <c r="J17" i="42"/>
  <c r="C16" i="42"/>
  <c r="D16" i="42" s="1"/>
  <c r="P21" i="42"/>
  <c r="J15" i="42"/>
  <c r="P14" i="42"/>
  <c r="C11" i="42"/>
  <c r="D11" i="42" s="1"/>
  <c r="F9" i="42"/>
  <c r="P15" i="42"/>
  <c r="C13" i="42"/>
  <c r="D13" i="42" s="1"/>
  <c r="N11" i="42"/>
  <c r="M6" i="42"/>
  <c r="G23" i="42"/>
  <c r="E11" i="42"/>
  <c r="P17" i="42"/>
  <c r="O13" i="42"/>
  <c r="I11" i="42"/>
  <c r="O8" i="42"/>
  <c r="F6" i="42"/>
  <c r="G17" i="42"/>
  <c r="P11" i="42"/>
  <c r="H14" i="42"/>
  <c r="F14" i="42"/>
  <c r="O7" i="42"/>
  <c r="I6" i="42"/>
  <c r="K5" i="42"/>
  <c r="M7" i="42"/>
  <c r="E15" i="42"/>
  <c r="K12" i="42"/>
  <c r="N15" i="42"/>
  <c r="Q15" i="42"/>
  <c r="P24" i="42"/>
  <c r="H5" i="42"/>
  <c r="C24" i="42"/>
  <c r="D24" i="42" s="1"/>
  <c r="M12" i="42"/>
  <c r="C15" i="42"/>
  <c r="D15" i="42" s="1"/>
  <c r="C6" i="42"/>
  <c r="D6" i="42" s="1"/>
  <c r="K7" i="42"/>
  <c r="J7" i="42"/>
  <c r="I5" i="42"/>
  <c r="M21" i="42"/>
  <c r="E12" i="42"/>
  <c r="N21" i="42"/>
  <c r="M24" i="42"/>
  <c r="Q13" i="42"/>
  <c r="K15" i="42"/>
  <c r="O23" i="42"/>
  <c r="K24" i="42"/>
  <c r="J6" i="42"/>
  <c r="I12" i="42"/>
  <c r="H21" i="42"/>
  <c r="F8" i="42"/>
  <c r="N7" i="42"/>
  <c r="F12" i="42"/>
  <c r="O6" i="42"/>
  <c r="L13" i="42"/>
  <c r="G24" i="42"/>
  <c r="E23" i="42"/>
  <c r="J8" i="42"/>
  <c r="J13" i="42"/>
  <c r="M15" i="42"/>
  <c r="P5" i="42"/>
  <c r="J12" i="42"/>
  <c r="L5" i="42"/>
  <c r="P7" i="42"/>
  <c r="I7" i="42"/>
  <c r="I23" i="42"/>
  <c r="P13" i="42"/>
  <c r="N6" i="42"/>
  <c r="C8" i="42"/>
  <c r="D8" i="42" s="1"/>
  <c r="K13" i="42"/>
  <c r="Q6" i="42"/>
  <c r="N12" i="42"/>
  <c r="I21" i="42"/>
  <c r="C12" i="42"/>
  <c r="D12" i="42" s="1"/>
  <c r="L22" i="42"/>
  <c r="F21" i="42"/>
  <c r="H6" i="42"/>
  <c r="N13" i="42"/>
  <c r="P8" i="42"/>
  <c r="Q8" i="42"/>
  <c r="L21" i="42"/>
  <c r="O15" i="42"/>
  <c r="I13" i="42"/>
  <c r="G7" i="42"/>
  <c r="N22" i="42"/>
  <c r="M8" i="42"/>
  <c r="O5" i="42"/>
  <c r="M5" i="42"/>
  <c r="H7" i="42"/>
  <c r="J5" i="42"/>
  <c r="O24" i="42"/>
  <c r="N24" i="42"/>
  <c r="K22" i="42"/>
  <c r="K23" i="42"/>
  <c r="C22" i="42"/>
  <c r="D22" i="42" s="1"/>
  <c r="F7" i="42"/>
  <c r="M22" i="42"/>
  <c r="J21" i="42"/>
  <c r="Q12" i="42"/>
  <c r="H8" i="42"/>
  <c r="Q21" i="42"/>
  <c r="P22" i="42"/>
  <c r="O21" i="42"/>
  <c r="M13" i="42"/>
  <c r="J23" i="42"/>
  <c r="I22" i="42"/>
  <c r="J22" i="42"/>
  <c r="E6" i="42"/>
  <c r="J24" i="42"/>
  <c r="G22" i="42"/>
  <c r="E5" i="42"/>
  <c r="N8" i="42"/>
  <c r="F23" i="42"/>
  <c r="G8" i="42"/>
  <c r="E8" i="42"/>
  <c r="I8" i="42"/>
  <c r="I15" i="42"/>
  <c r="Q24" i="42"/>
  <c r="C21" i="42"/>
  <c r="D21" i="42" s="1"/>
  <c r="H23" i="42"/>
  <c r="L7" i="42"/>
  <c r="H13" i="42"/>
  <c r="H22" i="42"/>
  <c r="Q5" i="42"/>
  <c r="H24" i="42"/>
  <c r="C7" i="42"/>
  <c r="D7" i="42" s="1"/>
  <c r="Q22" i="42"/>
  <c r="M23" i="42"/>
  <c r="L23" i="42"/>
  <c r="L15" i="42"/>
  <c r="K6" i="42"/>
  <c r="L12" i="42"/>
  <c r="Q7" i="42"/>
</calcChain>
</file>

<file path=xl/sharedStrings.xml><?xml version="1.0" encoding="utf-8"?>
<sst xmlns="http://schemas.openxmlformats.org/spreadsheetml/2006/main" count="95" uniqueCount="68">
  <si>
    <t>Table</t>
  </si>
  <si>
    <t>GP</t>
  </si>
  <si>
    <t>W</t>
  </si>
  <si>
    <t>D</t>
  </si>
  <si>
    <t>L</t>
  </si>
  <si>
    <t>PTS</t>
  </si>
  <si>
    <t>ROUND 4</t>
  </si>
  <si>
    <t>ROUND 3</t>
  </si>
  <si>
    <t>ROUND 2</t>
  </si>
  <si>
    <t>TDF</t>
  </si>
  <si>
    <t>TDA</t>
  </si>
  <si>
    <t>TD Diff</t>
  </si>
  <si>
    <t>Cas F</t>
  </si>
  <si>
    <t>Cas A</t>
  </si>
  <si>
    <t>TD Home</t>
  </si>
  <si>
    <t>TD Away</t>
  </si>
  <si>
    <t>Cas Away</t>
  </si>
  <si>
    <t>Cas For</t>
  </si>
  <si>
    <t>Round</t>
  </si>
  <si>
    <t>Match</t>
  </si>
  <si>
    <t>Team</t>
  </si>
  <si>
    <t>Team 1</t>
  </si>
  <si>
    <t>Team 2</t>
  </si>
  <si>
    <t>Team Name</t>
  </si>
  <si>
    <t>TD For</t>
  </si>
  <si>
    <t>TD Against</t>
  </si>
  <si>
    <t>Cas Against</t>
  </si>
  <si>
    <t>Points For</t>
  </si>
  <si>
    <t>Points Against</t>
  </si>
  <si>
    <t>Played</t>
  </si>
  <si>
    <t>Cas Home</t>
  </si>
  <si>
    <t>Cas Diff</t>
  </si>
  <si>
    <t>Rank</t>
  </si>
  <si>
    <t>Opp Score</t>
  </si>
  <si>
    <t>Opponent</t>
  </si>
  <si>
    <t>Points Rank</t>
  </si>
  <si>
    <t>Opp Score Rank</t>
  </si>
  <si>
    <t>Overall Points</t>
  </si>
  <si>
    <t>Column</t>
  </si>
  <si>
    <t>Rank from Diff</t>
  </si>
  <si>
    <t>Net Diff</t>
  </si>
  <si>
    <t>Instructions</t>
  </si>
  <si>
    <t>teams</t>
  </si>
  <si>
    <t>Fixture</t>
  </si>
  <si>
    <t>Actual</t>
  </si>
  <si>
    <t>Position 1</t>
  </si>
  <si>
    <t>Position 2</t>
  </si>
  <si>
    <t>Team 1 #</t>
  </si>
  <si>
    <t>Team 2 #</t>
  </si>
  <si>
    <t>Points for a win</t>
  </si>
  <si>
    <t>Points for a draw</t>
  </si>
  <si>
    <t>Points for a loss</t>
  </si>
  <si>
    <t>Final Points</t>
  </si>
  <si>
    <t>Metapoints from Points</t>
  </si>
  <si>
    <t>Metapoints from Opp</t>
  </si>
  <si>
    <t>Metapoints from Diff</t>
  </si>
  <si>
    <t>Team #</t>
  </si>
  <si>
    <t>Win</t>
  </si>
  <si>
    <t>Draw</t>
  </si>
  <si>
    <t>Loss</t>
  </si>
  <si>
    <t>Play the games as shown on the Results tab</t>
  </si>
  <si>
    <t>Say how many teams there are going to be on the Setup tab</t>
  </si>
  <si>
    <t>Put the teams into the teams table on the Setup tab in a random order</t>
  </si>
  <si>
    <t>Enter the Results</t>
  </si>
  <si>
    <t>Refer to the Table tab for the standings - tiebreakers are points, opponent score, net cas + net td, then random</t>
  </si>
  <si>
    <t>Race</t>
  </si>
  <si>
    <t>Number of teams (even, up to 20)</t>
  </si>
  <si>
    <t>Coach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</si>
</sst>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ill="1"/>
    <xf numFmtId="0" fontId="0" fillId="0" borderId="3" xfId="0" applyFill="1" applyBorder="1"/>
    <xf numFmtId="0" fontId="0" fillId="0" borderId="0" xfId="0" applyAlignment="1">
      <alignment horizontal="center"/>
    </xf>
    <xf numFmtId="0" fontId="0" fillId="0" borderId="0" xfId="0" applyFont="1" applyFill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1" fillId="0" borderId="8" xfId="0" applyFont="1" applyBorder="1"/>
    <xf numFmtId="0" fontId="0" fillId="0" borderId="9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3" xfId="0" applyFill="1" applyBorder="1"/>
    <xf numFmtId="0" fontId="0" fillId="2" borderId="9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0" fillId="3" borderId="0" xfId="0" applyFill="1"/>
    <xf numFmtId="0" fontId="0" fillId="0" borderId="0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0" xfId="0" applyNumberFormat="1" applyFill="1" applyAlignment="1">
      <alignment horizontal="center"/>
    </xf>
    <xf numFmtId="0" fontId="1" fillId="0" borderId="0" xfId="0" applyFont="1" applyBorder="1" applyAlignment="1"/>
    <xf numFmtId="0" fontId="0" fillId="0" borderId="0" xfId="0" applyBorder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1" fillId="0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pload-Generator-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F"/>
      <sheetName val="NAFnames"/>
      <sheetName val="NAFgames"/>
      <sheetName val="Lookup"/>
    </sheetNames>
    <sheetDataSet>
      <sheetData sheetId="0"/>
      <sheetData sheetId="1"/>
      <sheetData sheetId="2"/>
      <sheetData sheetId="3">
        <row r="1">
          <cell r="A1" t="str">
            <v>Amazons</v>
          </cell>
        </row>
        <row r="2">
          <cell r="A2" t="str">
            <v>Bretonnians</v>
          </cell>
        </row>
        <row r="3">
          <cell r="A3" t="str">
            <v>Chaos</v>
          </cell>
        </row>
        <row r="4">
          <cell r="A4" t="str">
            <v>Chaos Dwarves</v>
          </cell>
        </row>
        <row r="5">
          <cell r="A5" t="str">
            <v>Chaos Pact</v>
          </cell>
        </row>
        <row r="6">
          <cell r="A6" t="str">
            <v>Dark Elves</v>
          </cell>
        </row>
        <row r="7">
          <cell r="A7" t="str">
            <v>Dwarves</v>
          </cell>
        </row>
        <row r="8">
          <cell r="A8" t="str">
            <v>Goblins</v>
          </cell>
        </row>
        <row r="9">
          <cell r="A9" t="str">
            <v>Halflings</v>
          </cell>
        </row>
        <row r="10">
          <cell r="A10" t="str">
            <v>High Elves</v>
          </cell>
        </row>
        <row r="11">
          <cell r="A11" t="str">
            <v>Humans</v>
          </cell>
        </row>
        <row r="12">
          <cell r="A12" t="str">
            <v>Khemri</v>
          </cell>
        </row>
        <row r="13">
          <cell r="A13" t="str">
            <v>Khorne</v>
          </cell>
        </row>
        <row r="14">
          <cell r="A14" t="str">
            <v>Lizardmen</v>
          </cell>
        </row>
        <row r="15">
          <cell r="A15" t="str">
            <v>Necromantic</v>
          </cell>
        </row>
        <row r="16">
          <cell r="A16" t="str">
            <v>Norse</v>
          </cell>
        </row>
        <row r="17">
          <cell r="A17" t="str">
            <v>Nurgle's Rotters</v>
          </cell>
        </row>
        <row r="18">
          <cell r="A18" t="str">
            <v>Ogres</v>
          </cell>
        </row>
        <row r="19">
          <cell r="A19" t="str">
            <v>Orc</v>
          </cell>
        </row>
        <row r="20">
          <cell r="A20" t="str">
            <v>Elves</v>
          </cell>
        </row>
        <row r="21">
          <cell r="A21" t="str">
            <v>Slann</v>
          </cell>
        </row>
        <row r="22">
          <cell r="A22" t="str">
            <v>Skaven</v>
          </cell>
        </row>
        <row r="23">
          <cell r="A23" t="str">
            <v>Undead</v>
          </cell>
        </row>
        <row r="24">
          <cell r="A24" t="str">
            <v>Underworld</v>
          </cell>
        </row>
        <row r="25">
          <cell r="A25" t="str">
            <v>Vampires</v>
          </cell>
        </row>
        <row r="26">
          <cell r="A26" t="str">
            <v>Wood Elves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6"/>
  <sheetViews>
    <sheetView workbookViewId="0">
      <selection activeCell="B18" sqref="B18"/>
    </sheetView>
  </sheetViews>
  <sheetFormatPr defaultRowHeight="15" x14ac:dyDescent="0.25"/>
  <cols>
    <col min="1" max="1" width="10.85546875" bestFit="1" customWidth="1"/>
    <col min="2" max="2" width="92.28515625" bestFit="1" customWidth="1"/>
    <col min="3" max="3" width="28.28515625" customWidth="1"/>
  </cols>
  <sheetData>
    <row r="1" spans="1:2" x14ac:dyDescent="0.25">
      <c r="A1" s="24" t="s">
        <v>41</v>
      </c>
    </row>
    <row r="2" spans="1:2" x14ac:dyDescent="0.25">
      <c r="A2">
        <v>1</v>
      </c>
      <c r="B2" t="s">
        <v>61</v>
      </c>
    </row>
    <row r="3" spans="1:2" x14ac:dyDescent="0.25">
      <c r="A3">
        <f>A2+1</f>
        <v>2</v>
      </c>
      <c r="B3" t="s">
        <v>62</v>
      </c>
    </row>
    <row r="4" spans="1:2" x14ac:dyDescent="0.25">
      <c r="A4">
        <f t="shared" ref="A4:A5" si="0">A3+1</f>
        <v>3</v>
      </c>
      <c r="B4" t="s">
        <v>60</v>
      </c>
    </row>
    <row r="5" spans="1:2" x14ac:dyDescent="0.25">
      <c r="A5">
        <f t="shared" si="0"/>
        <v>4</v>
      </c>
      <c r="B5" t="s">
        <v>63</v>
      </c>
    </row>
    <row r="6" spans="1:2" x14ac:dyDescent="0.25">
      <c r="A6">
        <v>5</v>
      </c>
      <c r="B6" t="s">
        <v>64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396"/>
  <sheetViews>
    <sheetView zoomScale="90" zoomScaleNormal="9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18" sqref="C18"/>
    </sheetView>
  </sheetViews>
  <sheetFormatPr defaultRowHeight="15" x14ac:dyDescent="0.25"/>
  <cols>
    <col min="1" max="1" width="31.42578125" bestFit="1" customWidth="1"/>
    <col min="2" max="2" width="20.85546875" bestFit="1" customWidth="1"/>
    <col min="3" max="3" width="16.140625" customWidth="1"/>
    <col min="4" max="5" width="7.7109375" style="3" customWidth="1"/>
    <col min="6" max="6" width="7.7109375" customWidth="1"/>
    <col min="7" max="7" width="7.7109375" style="3" customWidth="1"/>
    <col min="8" max="8" width="8.28515625" style="3" customWidth="1"/>
    <col min="9" max="9" width="15.7109375" style="3" customWidth="1"/>
    <col min="10" max="10" width="5" style="3" customWidth="1"/>
    <col min="11" max="17" width="5" customWidth="1"/>
    <col min="18" max="18" width="11.42578125" customWidth="1"/>
    <col min="19" max="19" width="8.85546875" customWidth="1"/>
  </cols>
  <sheetData>
    <row r="1" spans="1:4" x14ac:dyDescent="0.25">
      <c r="A1" t="s">
        <v>49</v>
      </c>
      <c r="B1">
        <v>2</v>
      </c>
    </row>
    <row r="2" spans="1:4" x14ac:dyDescent="0.25">
      <c r="A2" t="s">
        <v>50</v>
      </c>
      <c r="B2">
        <v>1</v>
      </c>
    </row>
    <row r="3" spans="1:4" x14ac:dyDescent="0.25">
      <c r="A3" t="s">
        <v>51</v>
      </c>
      <c r="B3">
        <v>0</v>
      </c>
    </row>
    <row r="5" spans="1:4" x14ac:dyDescent="0.25">
      <c r="A5" t="s">
        <v>66</v>
      </c>
      <c r="B5" s="1">
        <v>14</v>
      </c>
    </row>
    <row r="6" spans="1:4" x14ac:dyDescent="0.25">
      <c r="B6" s="4"/>
      <c r="C6" s="1"/>
    </row>
    <row r="7" spans="1:4" x14ac:dyDescent="0.25">
      <c r="A7" s="36" t="s">
        <v>20</v>
      </c>
      <c r="B7" s="37" t="s">
        <v>67</v>
      </c>
      <c r="C7" s="37" t="s">
        <v>65</v>
      </c>
    </row>
    <row r="8" spans="1:4" x14ac:dyDescent="0.25">
      <c r="A8" s="35">
        <v>1</v>
      </c>
      <c r="B8" s="2"/>
      <c r="C8" s="2"/>
      <c r="D8" s="21"/>
    </row>
    <row r="9" spans="1:4" x14ac:dyDescent="0.25">
      <c r="A9" s="35">
        <f t="shared" ref="A9:A27" si="0">IF(A8="","",IF(A8+1&lt;=$B$5,A8+1,""))</f>
        <v>2</v>
      </c>
      <c r="B9" s="2"/>
      <c r="C9" s="2"/>
      <c r="D9" s="21"/>
    </row>
    <row r="10" spans="1:4" x14ac:dyDescent="0.25">
      <c r="A10" s="35">
        <f t="shared" si="0"/>
        <v>3</v>
      </c>
      <c r="B10" s="2"/>
      <c r="C10" s="2"/>
      <c r="D10" s="21"/>
    </row>
    <row r="11" spans="1:4" x14ac:dyDescent="0.25">
      <c r="A11" s="35">
        <f t="shared" si="0"/>
        <v>4</v>
      </c>
      <c r="B11" s="2"/>
      <c r="C11" s="2"/>
      <c r="D11" s="21"/>
    </row>
    <row r="12" spans="1:4" x14ac:dyDescent="0.25">
      <c r="A12" s="35">
        <f t="shared" si="0"/>
        <v>5</v>
      </c>
      <c r="B12" s="2"/>
      <c r="C12" s="2"/>
      <c r="D12" s="21"/>
    </row>
    <row r="13" spans="1:4" x14ac:dyDescent="0.25">
      <c r="A13" s="35">
        <f t="shared" si="0"/>
        <v>6</v>
      </c>
      <c r="B13" s="2"/>
      <c r="C13" s="2"/>
      <c r="D13" s="21"/>
    </row>
    <row r="14" spans="1:4" x14ac:dyDescent="0.25">
      <c r="A14" s="35">
        <f t="shared" si="0"/>
        <v>7</v>
      </c>
      <c r="B14" s="2"/>
      <c r="C14" s="2"/>
      <c r="D14" s="21"/>
    </row>
    <row r="15" spans="1:4" x14ac:dyDescent="0.25">
      <c r="A15" s="35">
        <f t="shared" si="0"/>
        <v>8</v>
      </c>
      <c r="B15" s="2"/>
      <c r="C15" s="2"/>
      <c r="D15" s="21"/>
    </row>
    <row r="16" spans="1:4" x14ac:dyDescent="0.25">
      <c r="A16" s="35">
        <f t="shared" si="0"/>
        <v>9</v>
      </c>
      <c r="B16" s="2"/>
      <c r="C16" s="2"/>
      <c r="D16" s="21"/>
    </row>
    <row r="17" spans="1:4" x14ac:dyDescent="0.25">
      <c r="A17" s="35">
        <f t="shared" si="0"/>
        <v>10</v>
      </c>
      <c r="B17" s="2"/>
      <c r="C17" s="2"/>
      <c r="D17" s="21"/>
    </row>
    <row r="18" spans="1:4" x14ac:dyDescent="0.25">
      <c r="A18" s="35">
        <f t="shared" si="0"/>
        <v>11</v>
      </c>
      <c r="B18" s="2"/>
      <c r="C18" s="2"/>
      <c r="D18" s="21"/>
    </row>
    <row r="19" spans="1:4" x14ac:dyDescent="0.25">
      <c r="A19" s="35">
        <f t="shared" si="0"/>
        <v>12</v>
      </c>
      <c r="B19" s="2"/>
      <c r="C19" s="2"/>
      <c r="D19" s="21"/>
    </row>
    <row r="20" spans="1:4" x14ac:dyDescent="0.25">
      <c r="A20" s="35">
        <f t="shared" si="0"/>
        <v>13</v>
      </c>
      <c r="B20" s="2"/>
      <c r="C20" s="2"/>
      <c r="D20" s="21"/>
    </row>
    <row r="21" spans="1:4" x14ac:dyDescent="0.25">
      <c r="A21" s="35">
        <f t="shared" si="0"/>
        <v>14</v>
      </c>
      <c r="B21" s="2"/>
      <c r="C21" s="2"/>
      <c r="D21" s="21"/>
    </row>
    <row r="22" spans="1:4" x14ac:dyDescent="0.25">
      <c r="A22" s="23" t="str">
        <f t="shared" si="0"/>
        <v/>
      </c>
      <c r="B22" s="2"/>
      <c r="C22" s="2"/>
    </row>
    <row r="23" spans="1:4" x14ac:dyDescent="0.25">
      <c r="A23" s="23" t="str">
        <f t="shared" si="0"/>
        <v/>
      </c>
      <c r="B23" s="2"/>
      <c r="C23" s="2"/>
    </row>
    <row r="24" spans="1:4" x14ac:dyDescent="0.25">
      <c r="A24" s="23" t="str">
        <f t="shared" si="0"/>
        <v/>
      </c>
      <c r="B24" s="2"/>
      <c r="C24" s="2"/>
    </row>
    <row r="25" spans="1:4" x14ac:dyDescent="0.25">
      <c r="A25" s="23" t="str">
        <f t="shared" si="0"/>
        <v/>
      </c>
      <c r="B25" s="2"/>
      <c r="C25" s="2"/>
    </row>
    <row r="26" spans="1:4" x14ac:dyDescent="0.25">
      <c r="A26" s="23" t="str">
        <f t="shared" si="0"/>
        <v/>
      </c>
      <c r="B26" s="2"/>
      <c r="C26" s="2"/>
    </row>
    <row r="27" spans="1:4" x14ac:dyDescent="0.25">
      <c r="A27" s="23" t="str">
        <f t="shared" si="0"/>
        <v/>
      </c>
      <c r="B27" s="2"/>
      <c r="C27" s="2"/>
    </row>
    <row r="39" spans="20:20" x14ac:dyDescent="0.25">
      <c r="T39" s="3"/>
    </row>
    <row r="40" spans="20:20" x14ac:dyDescent="0.25">
      <c r="T40" s="3"/>
    </row>
    <row r="41" spans="20:20" x14ac:dyDescent="0.25">
      <c r="T41" s="3"/>
    </row>
    <row r="117" spans="2:5" x14ac:dyDescent="0.25">
      <c r="B117" s="15" t="s">
        <v>8</v>
      </c>
    </row>
    <row r="118" spans="2:5" x14ac:dyDescent="0.25">
      <c r="B118" s="18">
        <f ca="1">Results!H2</f>
        <v>0</v>
      </c>
      <c r="C118" s="18">
        <f ca="1">Results!G2</f>
        <v>0</v>
      </c>
      <c r="D118" s="19"/>
      <c r="E118" s="20"/>
    </row>
    <row r="119" spans="2:5" x14ac:dyDescent="0.25">
      <c r="B119" s="18">
        <f ca="1">Results!H3</f>
        <v>0</v>
      </c>
      <c r="C119" s="18">
        <f ca="1">Results!G3</f>
        <v>0</v>
      </c>
      <c r="D119" s="19"/>
      <c r="E119" s="20"/>
    </row>
    <row r="120" spans="2:5" x14ac:dyDescent="0.25">
      <c r="B120" s="18">
        <f ca="1">Results!H4</f>
        <v>0</v>
      </c>
      <c r="C120" s="18">
        <f ca="1">Results!G4</f>
        <v>0</v>
      </c>
      <c r="D120" s="19"/>
      <c r="E120" s="20"/>
    </row>
    <row r="121" spans="2:5" x14ac:dyDescent="0.25">
      <c r="B121" s="18">
        <f ca="1">Results!H5</f>
        <v>0</v>
      </c>
      <c r="C121" s="18">
        <f ca="1">Results!G5</f>
        <v>0</v>
      </c>
      <c r="D121" s="19"/>
      <c r="E121" s="20"/>
    </row>
    <row r="122" spans="2:5" x14ac:dyDescent="0.25">
      <c r="B122" s="18">
        <f ca="1">Results!H6</f>
        <v>0</v>
      </c>
      <c r="C122" s="18">
        <f ca="1">Results!G6</f>
        <v>0</v>
      </c>
      <c r="D122" s="19"/>
      <c r="E122" s="20"/>
    </row>
    <row r="123" spans="2:5" x14ac:dyDescent="0.25">
      <c r="B123" s="18">
        <f ca="1">Results!H7</f>
        <v>0</v>
      </c>
      <c r="C123" s="18">
        <f ca="1">Results!G7</f>
        <v>0</v>
      </c>
      <c r="D123" s="19"/>
      <c r="E123" s="20"/>
    </row>
    <row r="124" spans="2:5" x14ac:dyDescent="0.25">
      <c r="B124" s="18">
        <f ca="1">Results!H8</f>
        <v>0</v>
      </c>
      <c r="C124" s="18">
        <f ca="1">Results!G8</f>
        <v>0</v>
      </c>
      <c r="D124" s="19"/>
      <c r="E124" s="20"/>
    </row>
    <row r="125" spans="2:5" x14ac:dyDescent="0.25">
      <c r="B125" s="7">
        <f ca="1">Results!H9</f>
        <v>0</v>
      </c>
      <c r="C125" s="7">
        <f ca="1">Results!G9</f>
        <v>0</v>
      </c>
      <c r="D125" s="16"/>
      <c r="E125" s="8"/>
    </row>
    <row r="126" spans="2:5" x14ac:dyDescent="0.25">
      <c r="B126" s="7">
        <f ca="1">Results!H10</f>
        <v>0</v>
      </c>
      <c r="C126" s="7">
        <f ca="1">Results!G10</f>
        <v>0</v>
      </c>
      <c r="D126" s="16"/>
      <c r="E126" s="8"/>
    </row>
    <row r="127" spans="2:5" x14ac:dyDescent="0.25">
      <c r="B127" s="7">
        <f ca="1">Results!H11</f>
        <v>0</v>
      </c>
      <c r="C127" s="7">
        <f ca="1">Results!G11</f>
        <v>0</v>
      </c>
      <c r="D127" s="16"/>
      <c r="E127" s="8"/>
    </row>
    <row r="128" spans="2:5" x14ac:dyDescent="0.25">
      <c r="B128" s="7">
        <f ca="1">Results!H12</f>
        <v>0</v>
      </c>
      <c r="C128" s="7">
        <f ca="1">Results!G12</f>
        <v>0</v>
      </c>
      <c r="D128" s="16"/>
      <c r="E128" s="8"/>
    </row>
    <row r="129" spans="2:5" x14ac:dyDescent="0.25">
      <c r="B129" s="7">
        <f ca="1">Results!H13</f>
        <v>0</v>
      </c>
      <c r="C129" s="7">
        <f ca="1">Results!G13</f>
        <v>0</v>
      </c>
      <c r="D129" s="16"/>
      <c r="E129" s="8"/>
    </row>
    <row r="130" spans="2:5" x14ac:dyDescent="0.25">
      <c r="B130" s="7">
        <f ca="1">Results!H14</f>
        <v>0</v>
      </c>
      <c r="C130" s="7">
        <f ca="1">Results!G14</f>
        <v>0</v>
      </c>
      <c r="D130" s="16"/>
      <c r="E130" s="8"/>
    </row>
    <row r="131" spans="2:5" x14ac:dyDescent="0.25">
      <c r="B131" s="7">
        <f ca="1">Results!H15</f>
        <v>0</v>
      </c>
      <c r="C131" s="7">
        <f ca="1">Results!G15</f>
        <v>0</v>
      </c>
      <c r="D131" s="16"/>
      <c r="E131" s="8"/>
    </row>
    <row r="132" spans="2:5" x14ac:dyDescent="0.25">
      <c r="B132" s="18">
        <f ca="1">Results!H16</f>
        <v>0</v>
      </c>
      <c r="C132" s="18">
        <f ca="1">Results!G16</f>
        <v>0</v>
      </c>
      <c r="D132" s="19"/>
      <c r="E132" s="20"/>
    </row>
    <row r="133" spans="2:5" x14ac:dyDescent="0.25">
      <c r="B133" s="18">
        <f ca="1">Results!H17</f>
        <v>0</v>
      </c>
      <c r="C133" s="18">
        <f ca="1">Results!G17</f>
        <v>0</v>
      </c>
      <c r="D133" s="19"/>
      <c r="E133" s="20"/>
    </row>
    <row r="134" spans="2:5" x14ac:dyDescent="0.25">
      <c r="B134" s="18">
        <f ca="1">Results!H18</f>
        <v>0</v>
      </c>
      <c r="C134" s="18">
        <f ca="1">Results!G18</f>
        <v>0</v>
      </c>
      <c r="D134" s="19"/>
      <c r="E134" s="20"/>
    </row>
    <row r="135" spans="2:5" x14ac:dyDescent="0.25">
      <c r="B135" s="18">
        <f ca="1">Results!H19</f>
        <v>0</v>
      </c>
      <c r="C135" s="18">
        <f ca="1">Results!G19</f>
        <v>0</v>
      </c>
      <c r="D135" s="19"/>
      <c r="E135" s="20"/>
    </row>
    <row r="136" spans="2:5" x14ac:dyDescent="0.25">
      <c r="B136" s="18">
        <f ca="1">Results!H20</f>
        <v>0</v>
      </c>
      <c r="C136" s="18">
        <f ca="1">Results!G20</f>
        <v>0</v>
      </c>
      <c r="D136" s="19"/>
      <c r="E136" s="20"/>
    </row>
    <row r="137" spans="2:5" x14ac:dyDescent="0.25">
      <c r="B137" s="18">
        <f ca="1">Results!H21</f>
        <v>0</v>
      </c>
      <c r="C137" s="18">
        <f ca="1">Results!G21</f>
        <v>0</v>
      </c>
      <c r="D137" s="19"/>
      <c r="E137" s="20"/>
    </row>
    <row r="138" spans="2:5" x14ac:dyDescent="0.25">
      <c r="B138" s="18">
        <f ca="1">Results!H22</f>
        <v>0</v>
      </c>
      <c r="C138" s="18">
        <f ca="1">Results!G22</f>
        <v>0</v>
      </c>
      <c r="D138" s="19"/>
      <c r="E138" s="20"/>
    </row>
    <row r="139" spans="2:5" x14ac:dyDescent="0.25">
      <c r="B139" s="7">
        <f ca="1">Results!H23</f>
        <v>0</v>
      </c>
      <c r="C139" s="7">
        <f ca="1">Results!G23</f>
        <v>0</v>
      </c>
      <c r="D139" s="8"/>
      <c r="E139" s="8"/>
    </row>
    <row r="140" spans="2:5" x14ac:dyDescent="0.25">
      <c r="B140" s="7">
        <f ca="1">Results!H24</f>
        <v>0</v>
      </c>
      <c r="C140" s="7">
        <f ca="1">Results!G24</f>
        <v>0</v>
      </c>
      <c r="D140" s="16"/>
      <c r="E140" s="8"/>
    </row>
    <row r="141" spans="2:5" x14ac:dyDescent="0.25">
      <c r="B141" s="7">
        <f ca="1">Results!H25</f>
        <v>0</v>
      </c>
      <c r="C141" s="7">
        <f ca="1">Results!G25</f>
        <v>0</v>
      </c>
      <c r="D141" s="16"/>
      <c r="E141" s="8"/>
    </row>
    <row r="142" spans="2:5" x14ac:dyDescent="0.25">
      <c r="B142" s="7">
        <f ca="1">Results!H26</f>
        <v>0</v>
      </c>
      <c r="C142" s="7">
        <f ca="1">Results!G26</f>
        <v>0</v>
      </c>
      <c r="D142" s="16"/>
      <c r="E142" s="8"/>
    </row>
    <row r="143" spans="2:5" x14ac:dyDescent="0.25">
      <c r="B143" s="7">
        <f ca="1">Results!H27</f>
        <v>0</v>
      </c>
      <c r="C143" s="7">
        <f ca="1">Results!G27</f>
        <v>0</v>
      </c>
      <c r="D143" s="16"/>
      <c r="E143" s="8"/>
    </row>
    <row r="144" spans="2:5" x14ac:dyDescent="0.25">
      <c r="B144" s="7">
        <f ca="1">Results!H28</f>
        <v>0</v>
      </c>
      <c r="C144" s="7">
        <f ca="1">Results!G28</f>
        <v>0</v>
      </c>
      <c r="D144" s="16"/>
      <c r="E144" s="8"/>
    </row>
    <row r="145" spans="2:5" x14ac:dyDescent="0.25">
      <c r="B145" s="7">
        <f ca="1">Results!H29</f>
        <v>0</v>
      </c>
      <c r="C145" s="7">
        <f ca="1">Results!G29</f>
        <v>0</v>
      </c>
      <c r="D145" s="16"/>
      <c r="E145" s="8"/>
    </row>
    <row r="146" spans="2:5" x14ac:dyDescent="0.25">
      <c r="B146" s="18">
        <f ca="1">Results!H30</f>
        <v>0</v>
      </c>
      <c r="C146" s="18">
        <f ca="1">Results!G30</f>
        <v>0</v>
      </c>
      <c r="D146" s="19"/>
      <c r="E146" s="20"/>
    </row>
    <row r="147" spans="2:5" x14ac:dyDescent="0.25">
      <c r="B147" s="18">
        <f ca="1">Results!H31</f>
        <v>0</v>
      </c>
      <c r="C147" s="18">
        <f ca="1">Results!G31</f>
        <v>0</v>
      </c>
      <c r="D147" s="19"/>
      <c r="E147" s="20"/>
    </row>
    <row r="148" spans="2:5" x14ac:dyDescent="0.25">
      <c r="B148" s="18">
        <f ca="1">Results!H32</f>
        <v>0</v>
      </c>
      <c r="C148" s="18">
        <f ca="1">Results!G32</f>
        <v>0</v>
      </c>
      <c r="D148" s="19"/>
      <c r="E148" s="20"/>
    </row>
    <row r="149" spans="2:5" x14ac:dyDescent="0.25">
      <c r="B149" s="18">
        <f ca="1">Results!H33</f>
        <v>0</v>
      </c>
      <c r="C149" s="18">
        <f ca="1">Results!G33</f>
        <v>0</v>
      </c>
      <c r="D149" s="19"/>
      <c r="E149" s="20"/>
    </row>
    <row r="150" spans="2:5" x14ac:dyDescent="0.25">
      <c r="B150" s="18">
        <f ca="1">Results!H34</f>
        <v>0</v>
      </c>
      <c r="C150" s="18">
        <f ca="1">Results!G34</f>
        <v>0</v>
      </c>
      <c r="D150" s="19"/>
      <c r="E150" s="20"/>
    </row>
    <row r="151" spans="2:5" x14ac:dyDescent="0.25">
      <c r="B151" s="18">
        <f ca="1">Results!H35</f>
        <v>0</v>
      </c>
      <c r="C151" s="18">
        <f ca="1">Results!G35</f>
        <v>0</v>
      </c>
      <c r="D151" s="19"/>
      <c r="E151" s="20"/>
    </row>
    <row r="152" spans="2:5" x14ac:dyDescent="0.25">
      <c r="B152" s="18">
        <f ca="1">Results!H36</f>
        <v>0</v>
      </c>
      <c r="C152" s="18">
        <f ca="1">Results!G36</f>
        <v>0</v>
      </c>
      <c r="D152" s="19"/>
      <c r="E152" s="20"/>
    </row>
    <row r="153" spans="2:5" x14ac:dyDescent="0.25">
      <c r="B153" s="7">
        <f ca="1">Results!H37</f>
        <v>0</v>
      </c>
      <c r="C153" s="7">
        <f ca="1">Results!G37</f>
        <v>0</v>
      </c>
      <c r="D153" s="16"/>
      <c r="E153" s="8"/>
    </row>
    <row r="154" spans="2:5" x14ac:dyDescent="0.25">
      <c r="B154" s="7">
        <f ca="1">Results!H38</f>
        <v>0</v>
      </c>
      <c r="C154" s="7">
        <f ca="1">Results!G38</f>
        <v>0</v>
      </c>
      <c r="D154" s="16"/>
      <c r="E154" s="8"/>
    </row>
    <row r="155" spans="2:5" x14ac:dyDescent="0.25">
      <c r="B155" s="7">
        <f ca="1">Results!H39</f>
        <v>0</v>
      </c>
      <c r="C155" s="7">
        <f ca="1">Results!G39</f>
        <v>0</v>
      </c>
      <c r="D155" s="16"/>
      <c r="E155" s="8"/>
    </row>
    <row r="156" spans="2:5" x14ac:dyDescent="0.25">
      <c r="B156" s="7">
        <f ca="1">Results!H40</f>
        <v>0</v>
      </c>
      <c r="C156" s="7">
        <f ca="1">Results!G40</f>
        <v>0</v>
      </c>
      <c r="D156" s="16"/>
      <c r="E156" s="8"/>
    </row>
    <row r="157" spans="2:5" x14ac:dyDescent="0.25">
      <c r="B157" s="7">
        <f ca="1">Results!H41</f>
        <v>0</v>
      </c>
      <c r="C157" s="7">
        <f ca="1">Results!G41</f>
        <v>0</v>
      </c>
      <c r="D157" s="16"/>
      <c r="E157" s="8"/>
    </row>
    <row r="158" spans="2:5" x14ac:dyDescent="0.25">
      <c r="B158" s="7">
        <f ca="1">Results!H42</f>
        <v>0</v>
      </c>
      <c r="C158" s="7">
        <f ca="1">Results!G42</f>
        <v>0</v>
      </c>
      <c r="D158" s="16"/>
      <c r="E158" s="8"/>
    </row>
    <row r="159" spans="2:5" x14ac:dyDescent="0.25">
      <c r="B159" s="7">
        <f ca="1">Results!H43</f>
        <v>0</v>
      </c>
      <c r="C159" s="7">
        <f ca="1">Results!G43</f>
        <v>0</v>
      </c>
      <c r="D159" s="16"/>
      <c r="E159" s="8"/>
    </row>
    <row r="160" spans="2:5" x14ac:dyDescent="0.25">
      <c r="B160" s="18">
        <f ca="1">Results!H44</f>
        <v>0</v>
      </c>
      <c r="C160" s="18">
        <f ca="1">Results!G44</f>
        <v>0</v>
      </c>
      <c r="D160" s="19"/>
      <c r="E160" s="20"/>
    </row>
    <row r="161" spans="2:5" x14ac:dyDescent="0.25">
      <c r="B161" s="18">
        <f ca="1">Results!H45</f>
        <v>0</v>
      </c>
      <c r="C161" s="18">
        <f ca="1">Results!G45</f>
        <v>0</v>
      </c>
      <c r="D161" s="19"/>
      <c r="E161" s="20"/>
    </row>
    <row r="162" spans="2:5" x14ac:dyDescent="0.25">
      <c r="B162" s="18">
        <f ca="1">Results!H46</f>
        <v>0</v>
      </c>
      <c r="C162" s="18">
        <f ca="1">Results!G46</f>
        <v>0</v>
      </c>
      <c r="D162" s="19"/>
      <c r="E162" s="20"/>
    </row>
    <row r="163" spans="2:5" x14ac:dyDescent="0.25">
      <c r="B163" s="18">
        <f ca="1">Results!H47</f>
        <v>0</v>
      </c>
      <c r="C163" s="18">
        <f ca="1">Results!G47</f>
        <v>0</v>
      </c>
      <c r="D163" s="19"/>
      <c r="E163" s="20"/>
    </row>
    <row r="164" spans="2:5" x14ac:dyDescent="0.25">
      <c r="B164" s="18">
        <f ca="1">Results!H48</f>
        <v>0</v>
      </c>
      <c r="C164" s="18">
        <f ca="1">Results!G48</f>
        <v>0</v>
      </c>
      <c r="D164" s="19"/>
      <c r="E164" s="20"/>
    </row>
    <row r="165" spans="2:5" x14ac:dyDescent="0.25">
      <c r="B165" s="18">
        <f ca="1">Results!H49</f>
        <v>0</v>
      </c>
      <c r="C165" s="18">
        <f ca="1">Results!G49</f>
        <v>0</v>
      </c>
      <c r="D165" s="19"/>
      <c r="E165" s="20"/>
    </row>
    <row r="166" spans="2:5" x14ac:dyDescent="0.25">
      <c r="B166" s="18">
        <f ca="1">Results!H50</f>
        <v>0</v>
      </c>
      <c r="C166" s="18">
        <f ca="1">Results!G50</f>
        <v>0</v>
      </c>
      <c r="D166" s="19"/>
      <c r="E166" s="20"/>
    </row>
    <row r="167" spans="2:5" x14ac:dyDescent="0.25">
      <c r="B167" s="7">
        <f ca="1">Results!H51</f>
        <v>0</v>
      </c>
      <c r="C167" s="7">
        <f ca="1">Results!G51</f>
        <v>0</v>
      </c>
      <c r="D167" s="16"/>
      <c r="E167" s="8"/>
    </row>
    <row r="168" spans="2:5" x14ac:dyDescent="0.25">
      <c r="B168" s="7">
        <f ca="1">Results!H52</f>
        <v>0</v>
      </c>
      <c r="C168" s="7">
        <f ca="1">Results!G52</f>
        <v>0</v>
      </c>
      <c r="D168" s="16"/>
      <c r="E168" s="8"/>
    </row>
    <row r="169" spans="2:5" x14ac:dyDescent="0.25">
      <c r="B169" s="7">
        <f ca="1">Results!H53</f>
        <v>0</v>
      </c>
      <c r="C169" s="7">
        <f ca="1">Results!G53</f>
        <v>0</v>
      </c>
      <c r="D169" s="16"/>
      <c r="E169" s="8"/>
    </row>
    <row r="170" spans="2:5" x14ac:dyDescent="0.25">
      <c r="B170" s="7">
        <f ca="1">Results!H54</f>
        <v>0</v>
      </c>
      <c r="C170" s="7">
        <f ca="1">Results!G54</f>
        <v>0</v>
      </c>
      <c r="D170" s="16"/>
      <c r="E170" s="8"/>
    </row>
    <row r="171" spans="2:5" x14ac:dyDescent="0.25">
      <c r="B171" s="7">
        <f ca="1">Results!H55</f>
        <v>0</v>
      </c>
      <c r="C171" s="7">
        <f ca="1">Results!G55</f>
        <v>0</v>
      </c>
      <c r="D171" s="16"/>
      <c r="E171" s="8"/>
    </row>
    <row r="172" spans="2:5" x14ac:dyDescent="0.25">
      <c r="B172" s="7">
        <f ca="1">Results!H56</f>
        <v>0</v>
      </c>
      <c r="C172" s="7">
        <f ca="1">Results!G56</f>
        <v>0</v>
      </c>
      <c r="D172" s="16"/>
      <c r="E172" s="8"/>
    </row>
    <row r="173" spans="2:5" x14ac:dyDescent="0.25">
      <c r="B173" s="7">
        <f ca="1">Results!H57</f>
        <v>0</v>
      </c>
      <c r="C173" s="7">
        <f ca="1">Results!G57</f>
        <v>0</v>
      </c>
      <c r="D173" s="16"/>
      <c r="E173" s="8"/>
    </row>
    <row r="174" spans="2:5" x14ac:dyDescent="0.25">
      <c r="B174" s="18">
        <f ca="1">Results!H58</f>
        <v>0</v>
      </c>
      <c r="C174" s="18">
        <f ca="1">Results!G58</f>
        <v>0</v>
      </c>
      <c r="D174" s="19"/>
      <c r="E174" s="20"/>
    </row>
    <row r="175" spans="2:5" x14ac:dyDescent="0.25">
      <c r="B175" s="18">
        <f ca="1">Results!H59</f>
        <v>0</v>
      </c>
      <c r="C175" s="18">
        <f ca="1">Results!G59</f>
        <v>0</v>
      </c>
      <c r="D175" s="19"/>
      <c r="E175" s="20"/>
    </row>
    <row r="176" spans="2:5" x14ac:dyDescent="0.25">
      <c r="B176" s="18">
        <f ca="1">Results!H60</f>
        <v>0</v>
      </c>
      <c r="C176" s="18">
        <f ca="1">Results!G60</f>
        <v>0</v>
      </c>
      <c r="D176" s="19"/>
      <c r="E176" s="20"/>
    </row>
    <row r="177" spans="2:5" x14ac:dyDescent="0.25">
      <c r="B177" s="18">
        <f ca="1">Results!H61</f>
        <v>0</v>
      </c>
      <c r="C177" s="18">
        <f ca="1">Results!G61</f>
        <v>0</v>
      </c>
      <c r="D177" s="19"/>
      <c r="E177" s="20"/>
    </row>
    <row r="178" spans="2:5" x14ac:dyDescent="0.25">
      <c r="B178" s="18">
        <f ca="1">Results!H62</f>
        <v>0</v>
      </c>
      <c r="C178" s="18">
        <f ca="1">Results!G62</f>
        <v>0</v>
      </c>
      <c r="D178" s="19"/>
      <c r="E178" s="20"/>
    </row>
    <row r="179" spans="2:5" x14ac:dyDescent="0.25">
      <c r="B179" s="18">
        <f ca="1">Results!H63</f>
        <v>0</v>
      </c>
      <c r="C179" s="18">
        <f ca="1">Results!G63</f>
        <v>0</v>
      </c>
      <c r="D179" s="19"/>
      <c r="E179" s="20"/>
    </row>
    <row r="180" spans="2:5" x14ac:dyDescent="0.25">
      <c r="B180" s="18">
        <f ca="1">Results!H64</f>
        <v>0</v>
      </c>
      <c r="C180" s="18">
        <f ca="1">Results!G64</f>
        <v>0</v>
      </c>
      <c r="D180" s="19"/>
      <c r="E180" s="20"/>
    </row>
    <row r="181" spans="2:5" x14ac:dyDescent="0.25">
      <c r="B181" s="7">
        <f ca="1">Results!H65</f>
        <v>0</v>
      </c>
      <c r="C181" s="7">
        <f ca="1">Results!G65</f>
        <v>0</v>
      </c>
      <c r="D181" s="16"/>
      <c r="E181" s="8"/>
    </row>
    <row r="182" spans="2:5" x14ac:dyDescent="0.25">
      <c r="B182" s="7">
        <f ca="1">Results!H66</f>
        <v>0</v>
      </c>
      <c r="C182" s="7">
        <f ca="1">Results!G66</f>
        <v>0</v>
      </c>
      <c r="D182" s="16"/>
      <c r="E182" s="8"/>
    </row>
    <row r="183" spans="2:5" x14ac:dyDescent="0.25">
      <c r="B183" s="7">
        <f ca="1">Results!H67</f>
        <v>0</v>
      </c>
      <c r="C183" s="7">
        <f ca="1">Results!G67</f>
        <v>0</v>
      </c>
      <c r="D183" s="16"/>
      <c r="E183" s="8"/>
    </row>
    <row r="184" spans="2:5" x14ac:dyDescent="0.25">
      <c r="B184" s="7">
        <f ca="1">Results!H68</f>
        <v>0</v>
      </c>
      <c r="C184" s="7">
        <f ca="1">Results!G68</f>
        <v>0</v>
      </c>
      <c r="D184" s="16"/>
      <c r="E184" s="8"/>
    </row>
    <row r="185" spans="2:5" x14ac:dyDescent="0.25">
      <c r="B185" s="7">
        <f ca="1">Results!H69</f>
        <v>0</v>
      </c>
      <c r="C185" s="7">
        <f ca="1">Results!G69</f>
        <v>0</v>
      </c>
      <c r="D185" s="16"/>
      <c r="E185" s="8"/>
    </row>
    <row r="186" spans="2:5" x14ac:dyDescent="0.25">
      <c r="B186" s="7">
        <f ca="1">Results!H70</f>
        <v>0</v>
      </c>
      <c r="C186" s="7">
        <f ca="1">Results!G70</f>
        <v>0</v>
      </c>
      <c r="D186" s="16"/>
      <c r="E186" s="8"/>
    </row>
    <row r="187" spans="2:5" x14ac:dyDescent="0.25">
      <c r="B187" s="7">
        <f ca="1">Results!H71</f>
        <v>0</v>
      </c>
      <c r="C187" s="7">
        <f ca="1">Results!G71</f>
        <v>0</v>
      </c>
      <c r="D187" s="16"/>
      <c r="E187" s="8"/>
    </row>
    <row r="188" spans="2:5" x14ac:dyDescent="0.25">
      <c r="B188" s="18">
        <f ca="1">Results!H72</f>
        <v>0</v>
      </c>
      <c r="C188" s="18">
        <f ca="1">Results!G72</f>
        <v>0</v>
      </c>
      <c r="D188" s="19"/>
      <c r="E188" s="20"/>
    </row>
    <row r="189" spans="2:5" x14ac:dyDescent="0.25">
      <c r="B189" s="18">
        <f ca="1">Results!H73</f>
        <v>0</v>
      </c>
      <c r="C189" s="18">
        <f ca="1">Results!G73</f>
        <v>0</v>
      </c>
      <c r="D189" s="19"/>
      <c r="E189" s="20"/>
    </row>
    <row r="190" spans="2:5" x14ac:dyDescent="0.25">
      <c r="B190" s="18">
        <f ca="1">Results!H74</f>
        <v>0</v>
      </c>
      <c r="C190" s="18">
        <f ca="1">Results!G74</f>
        <v>0</v>
      </c>
      <c r="D190" s="19"/>
      <c r="E190" s="20"/>
    </row>
    <row r="191" spans="2:5" x14ac:dyDescent="0.25">
      <c r="B191" s="18">
        <f ca="1">Results!H75</f>
        <v>0</v>
      </c>
      <c r="C191" s="18">
        <f ca="1">Results!G75</f>
        <v>0</v>
      </c>
      <c r="D191" s="19"/>
      <c r="E191" s="20"/>
    </row>
    <row r="192" spans="2:5" x14ac:dyDescent="0.25">
      <c r="B192" s="18">
        <f ca="1">Results!H76</f>
        <v>0</v>
      </c>
      <c r="C192" s="18">
        <f ca="1">Results!G76</f>
        <v>0</v>
      </c>
      <c r="D192" s="19"/>
      <c r="E192" s="20"/>
    </row>
    <row r="193" spans="2:5" x14ac:dyDescent="0.25">
      <c r="B193" s="18">
        <f ca="1">Results!H77</f>
        <v>0</v>
      </c>
      <c r="C193" s="18">
        <f ca="1">Results!G77</f>
        <v>0</v>
      </c>
      <c r="D193" s="19"/>
      <c r="E193" s="20"/>
    </row>
    <row r="194" spans="2:5" x14ac:dyDescent="0.25">
      <c r="B194" s="18">
        <f ca="1">Results!H78</f>
        <v>0</v>
      </c>
      <c r="C194" s="18">
        <f ca="1">Results!G78</f>
        <v>0</v>
      </c>
      <c r="D194" s="19"/>
      <c r="E194" s="20"/>
    </row>
    <row r="195" spans="2:5" x14ac:dyDescent="0.25">
      <c r="B195" s="7">
        <f ca="1">Results!H79</f>
        <v>0</v>
      </c>
      <c r="C195" s="7">
        <f ca="1">Results!G79</f>
        <v>0</v>
      </c>
      <c r="D195" s="16"/>
      <c r="E195" s="8"/>
    </row>
    <row r="196" spans="2:5" x14ac:dyDescent="0.25">
      <c r="B196" s="7">
        <f ca="1">Results!H80</f>
        <v>0</v>
      </c>
      <c r="C196" s="7">
        <f ca="1">Results!G80</f>
        <v>0</v>
      </c>
      <c r="D196" s="16"/>
      <c r="E196" s="8"/>
    </row>
    <row r="197" spans="2:5" x14ac:dyDescent="0.25">
      <c r="B197" s="7">
        <f ca="1">Results!H81</f>
        <v>0</v>
      </c>
      <c r="C197" s="7">
        <f ca="1">Results!G81</f>
        <v>0</v>
      </c>
      <c r="D197" s="16"/>
      <c r="E197" s="8"/>
    </row>
    <row r="198" spans="2:5" x14ac:dyDescent="0.25">
      <c r="B198" s="7">
        <f ca="1">Results!H82</f>
        <v>0</v>
      </c>
      <c r="C198" s="7">
        <f ca="1">Results!G82</f>
        <v>0</v>
      </c>
      <c r="D198" s="16"/>
      <c r="E198" s="8"/>
    </row>
    <row r="199" spans="2:5" x14ac:dyDescent="0.25">
      <c r="B199" s="7">
        <f ca="1">Results!H83</f>
        <v>0</v>
      </c>
      <c r="C199" s="7">
        <f ca="1">Results!G83</f>
        <v>0</v>
      </c>
      <c r="D199" s="16"/>
      <c r="E199" s="8"/>
    </row>
    <row r="200" spans="2:5" x14ac:dyDescent="0.25">
      <c r="B200" s="7">
        <f ca="1">Results!H84</f>
        <v>0</v>
      </c>
      <c r="C200" s="7">
        <f ca="1">Results!G84</f>
        <v>0</v>
      </c>
      <c r="D200" s="16"/>
      <c r="E200" s="8"/>
    </row>
    <row r="201" spans="2:5" x14ac:dyDescent="0.25">
      <c r="B201" s="7">
        <f ca="1">Results!H85</f>
        <v>0</v>
      </c>
      <c r="C201" s="7">
        <f ca="1">Results!G85</f>
        <v>0</v>
      </c>
      <c r="D201" s="16"/>
      <c r="E201" s="8"/>
    </row>
    <row r="202" spans="2:5" x14ac:dyDescent="0.25">
      <c r="B202" s="18">
        <f ca="1">Results!H86</f>
        <v>0</v>
      </c>
      <c r="C202" s="18">
        <f ca="1">Results!G86</f>
        <v>0</v>
      </c>
      <c r="D202" s="19"/>
      <c r="E202" s="20"/>
    </row>
    <row r="203" spans="2:5" x14ac:dyDescent="0.25">
      <c r="B203" s="18">
        <f ca="1">Results!H87</f>
        <v>0</v>
      </c>
      <c r="C203" s="18">
        <f ca="1">Results!G87</f>
        <v>0</v>
      </c>
      <c r="D203" s="19"/>
      <c r="E203" s="20"/>
    </row>
    <row r="204" spans="2:5" x14ac:dyDescent="0.25">
      <c r="B204" s="18">
        <f ca="1">Results!H88</f>
        <v>0</v>
      </c>
      <c r="C204" s="18">
        <f ca="1">Results!G88</f>
        <v>0</v>
      </c>
      <c r="D204" s="19"/>
      <c r="E204" s="20"/>
    </row>
    <row r="205" spans="2:5" x14ac:dyDescent="0.25">
      <c r="B205" s="18">
        <f ca="1">Results!H89</f>
        <v>0</v>
      </c>
      <c r="C205" s="18">
        <f ca="1">Results!G89</f>
        <v>0</v>
      </c>
      <c r="D205" s="19"/>
      <c r="E205" s="20"/>
    </row>
    <row r="206" spans="2:5" x14ac:dyDescent="0.25">
      <c r="B206" s="18">
        <f ca="1">Results!H90</f>
        <v>0</v>
      </c>
      <c r="C206" s="18">
        <f ca="1">Results!G90</f>
        <v>0</v>
      </c>
      <c r="D206" s="19"/>
      <c r="E206" s="20"/>
    </row>
    <row r="207" spans="2:5" x14ac:dyDescent="0.25">
      <c r="B207" s="18">
        <f ca="1">Results!H91</f>
        <v>0</v>
      </c>
      <c r="C207" s="18">
        <f ca="1">Results!G91</f>
        <v>0</v>
      </c>
      <c r="D207" s="19"/>
      <c r="E207" s="20"/>
    </row>
    <row r="208" spans="2:5" x14ac:dyDescent="0.25">
      <c r="B208" s="18">
        <f ca="1">Results!H92</f>
        <v>0</v>
      </c>
      <c r="C208" s="18">
        <f ca="1">Results!G92</f>
        <v>0</v>
      </c>
      <c r="D208" s="19"/>
      <c r="E208" s="20"/>
    </row>
    <row r="211" spans="2:5" x14ac:dyDescent="0.25">
      <c r="B211" s="15" t="s">
        <v>7</v>
      </c>
    </row>
    <row r="212" spans="2:5" x14ac:dyDescent="0.25">
      <c r="B212" s="18">
        <f ca="1">Results!G2</f>
        <v>0</v>
      </c>
      <c r="C212" s="18">
        <f ca="1">Results!H2</f>
        <v>0</v>
      </c>
      <c r="D212" s="19"/>
      <c r="E212" s="20"/>
    </row>
    <row r="213" spans="2:5" x14ac:dyDescent="0.25">
      <c r="B213" s="18">
        <f ca="1">Results!G3</f>
        <v>0</v>
      </c>
      <c r="C213" s="18">
        <f ca="1">Results!H3</f>
        <v>0</v>
      </c>
      <c r="D213" s="19"/>
      <c r="E213" s="20"/>
    </row>
    <row r="214" spans="2:5" x14ac:dyDescent="0.25">
      <c r="B214" s="18">
        <f ca="1">Results!G4</f>
        <v>0</v>
      </c>
      <c r="C214" s="18">
        <f ca="1">Results!H4</f>
        <v>0</v>
      </c>
      <c r="D214" s="19"/>
      <c r="E214" s="20"/>
    </row>
    <row r="215" spans="2:5" x14ac:dyDescent="0.25">
      <c r="B215" s="18">
        <f ca="1">Results!G5</f>
        <v>0</v>
      </c>
      <c r="C215" s="18">
        <f ca="1">Results!H5</f>
        <v>0</v>
      </c>
      <c r="D215" s="19"/>
      <c r="E215" s="20"/>
    </row>
    <row r="216" spans="2:5" x14ac:dyDescent="0.25">
      <c r="B216" s="18">
        <f ca="1">Results!G6</f>
        <v>0</v>
      </c>
      <c r="C216" s="18">
        <f ca="1">Results!H6</f>
        <v>0</v>
      </c>
      <c r="D216" s="19"/>
      <c r="E216" s="20"/>
    </row>
    <row r="217" spans="2:5" x14ac:dyDescent="0.25">
      <c r="B217" s="18">
        <f ca="1">Results!G7</f>
        <v>0</v>
      </c>
      <c r="C217" s="18">
        <f ca="1">Results!H7</f>
        <v>0</v>
      </c>
      <c r="D217" s="19"/>
      <c r="E217" s="20"/>
    </row>
    <row r="218" spans="2:5" x14ac:dyDescent="0.25">
      <c r="B218" s="18">
        <f ca="1">Results!G8</f>
        <v>0</v>
      </c>
      <c r="C218" s="18">
        <f ca="1">Results!H8</f>
        <v>0</v>
      </c>
      <c r="D218" s="19"/>
      <c r="E218" s="20"/>
    </row>
    <row r="219" spans="2:5" x14ac:dyDescent="0.25">
      <c r="B219" s="7">
        <f ca="1">Results!G9</f>
        <v>0</v>
      </c>
      <c r="C219" s="7">
        <f ca="1">Results!H9</f>
        <v>0</v>
      </c>
      <c r="D219" s="16"/>
      <c r="E219" s="8"/>
    </row>
    <row r="220" spans="2:5" x14ac:dyDescent="0.25">
      <c r="B220" s="7">
        <f ca="1">Results!G10</f>
        <v>0</v>
      </c>
      <c r="C220" s="7">
        <f ca="1">Results!H10</f>
        <v>0</v>
      </c>
      <c r="D220" s="16"/>
      <c r="E220" s="8"/>
    </row>
    <row r="221" spans="2:5" x14ac:dyDescent="0.25">
      <c r="B221" s="7">
        <f ca="1">Results!G11</f>
        <v>0</v>
      </c>
      <c r="C221" s="7">
        <f ca="1">Results!H11</f>
        <v>0</v>
      </c>
      <c r="D221" s="16"/>
      <c r="E221" s="8"/>
    </row>
    <row r="222" spans="2:5" x14ac:dyDescent="0.25">
      <c r="B222" s="7">
        <f ca="1">Results!G12</f>
        <v>0</v>
      </c>
      <c r="C222" s="7">
        <f ca="1">Results!H12</f>
        <v>0</v>
      </c>
      <c r="D222" s="16"/>
      <c r="E222" s="8"/>
    </row>
    <row r="223" spans="2:5" x14ac:dyDescent="0.25">
      <c r="B223" s="7">
        <f ca="1">Results!G13</f>
        <v>0</v>
      </c>
      <c r="C223" s="7">
        <f ca="1">Results!H13</f>
        <v>0</v>
      </c>
      <c r="D223" s="16"/>
      <c r="E223" s="8"/>
    </row>
    <row r="224" spans="2:5" x14ac:dyDescent="0.25">
      <c r="B224" s="7">
        <f ca="1">Results!G14</f>
        <v>0</v>
      </c>
      <c r="C224" s="7">
        <f ca="1">Results!H14</f>
        <v>0</v>
      </c>
      <c r="D224" s="16"/>
      <c r="E224" s="8"/>
    </row>
    <row r="225" spans="2:5" x14ac:dyDescent="0.25">
      <c r="B225" s="7">
        <f ca="1">Results!G15</f>
        <v>0</v>
      </c>
      <c r="C225" s="7">
        <f ca="1">Results!H15</f>
        <v>0</v>
      </c>
      <c r="D225" s="16"/>
      <c r="E225" s="8"/>
    </row>
    <row r="226" spans="2:5" x14ac:dyDescent="0.25">
      <c r="B226" s="18">
        <f ca="1">Results!G16</f>
        <v>0</v>
      </c>
      <c r="C226" s="18">
        <f ca="1">Results!H16</f>
        <v>0</v>
      </c>
      <c r="D226" s="19"/>
      <c r="E226" s="20"/>
    </row>
    <row r="227" spans="2:5" x14ac:dyDescent="0.25">
      <c r="B227" s="18">
        <f ca="1">Results!G17</f>
        <v>0</v>
      </c>
      <c r="C227" s="18">
        <f ca="1">Results!H17</f>
        <v>0</v>
      </c>
      <c r="D227" s="19"/>
      <c r="E227" s="20"/>
    </row>
    <row r="228" spans="2:5" x14ac:dyDescent="0.25">
      <c r="B228" s="18">
        <f ca="1">Results!G18</f>
        <v>0</v>
      </c>
      <c r="C228" s="18">
        <f ca="1">Results!H18</f>
        <v>0</v>
      </c>
      <c r="D228" s="19"/>
      <c r="E228" s="20"/>
    </row>
    <row r="229" spans="2:5" x14ac:dyDescent="0.25">
      <c r="B229" s="18">
        <f ca="1">Results!G19</f>
        <v>0</v>
      </c>
      <c r="C229" s="18">
        <f ca="1">Results!H19</f>
        <v>0</v>
      </c>
      <c r="D229" s="19"/>
      <c r="E229" s="20"/>
    </row>
    <row r="230" spans="2:5" x14ac:dyDescent="0.25">
      <c r="B230" s="18">
        <f ca="1">Results!G20</f>
        <v>0</v>
      </c>
      <c r="C230" s="18">
        <f ca="1">Results!H20</f>
        <v>0</v>
      </c>
      <c r="D230" s="19"/>
      <c r="E230" s="20"/>
    </row>
    <row r="231" spans="2:5" x14ac:dyDescent="0.25">
      <c r="B231" s="18">
        <f ca="1">Results!G21</f>
        <v>0</v>
      </c>
      <c r="C231" s="18">
        <f ca="1">Results!H21</f>
        <v>0</v>
      </c>
      <c r="D231" s="19"/>
      <c r="E231" s="20"/>
    </row>
    <row r="232" spans="2:5" x14ac:dyDescent="0.25">
      <c r="B232" s="18">
        <f ca="1">Results!G22</f>
        <v>0</v>
      </c>
      <c r="C232" s="18">
        <f ca="1">Results!H22</f>
        <v>0</v>
      </c>
      <c r="D232" s="19"/>
      <c r="E232" s="20"/>
    </row>
    <row r="233" spans="2:5" x14ac:dyDescent="0.25">
      <c r="B233" s="7">
        <f ca="1">Results!G23</f>
        <v>0</v>
      </c>
      <c r="C233" s="7">
        <f ca="1">Results!H23</f>
        <v>0</v>
      </c>
      <c r="D233" s="8"/>
      <c r="E233" s="8"/>
    </row>
    <row r="234" spans="2:5" x14ac:dyDescent="0.25">
      <c r="B234" s="7">
        <f ca="1">Results!G24</f>
        <v>0</v>
      </c>
      <c r="C234" s="7">
        <f ca="1">Results!H24</f>
        <v>0</v>
      </c>
      <c r="D234" s="16"/>
      <c r="E234" s="8"/>
    </row>
    <row r="235" spans="2:5" x14ac:dyDescent="0.25">
      <c r="B235" s="7">
        <f ca="1">Results!G25</f>
        <v>0</v>
      </c>
      <c r="C235" s="7">
        <f ca="1">Results!H25</f>
        <v>0</v>
      </c>
      <c r="D235" s="16"/>
      <c r="E235" s="8"/>
    </row>
    <row r="236" spans="2:5" x14ac:dyDescent="0.25">
      <c r="B236" s="7">
        <f ca="1">Results!G26</f>
        <v>0</v>
      </c>
      <c r="C236" s="7">
        <f ca="1">Results!H26</f>
        <v>0</v>
      </c>
      <c r="D236" s="16"/>
      <c r="E236" s="8"/>
    </row>
    <row r="237" spans="2:5" x14ac:dyDescent="0.25">
      <c r="B237" s="7">
        <f ca="1">Results!G27</f>
        <v>0</v>
      </c>
      <c r="C237" s="7">
        <f ca="1">Results!H27</f>
        <v>0</v>
      </c>
      <c r="D237" s="16"/>
      <c r="E237" s="8"/>
    </row>
    <row r="238" spans="2:5" x14ac:dyDescent="0.25">
      <c r="B238" s="7">
        <f ca="1">Results!G28</f>
        <v>0</v>
      </c>
      <c r="C238" s="7">
        <f ca="1">Results!H28</f>
        <v>0</v>
      </c>
      <c r="D238" s="16"/>
      <c r="E238" s="8"/>
    </row>
    <row r="239" spans="2:5" x14ac:dyDescent="0.25">
      <c r="B239" s="7">
        <f ca="1">Results!G29</f>
        <v>0</v>
      </c>
      <c r="C239" s="7">
        <f ca="1">Results!H29</f>
        <v>0</v>
      </c>
      <c r="D239" s="16"/>
      <c r="E239" s="8"/>
    </row>
    <row r="240" spans="2:5" x14ac:dyDescent="0.25">
      <c r="B240" s="18">
        <f ca="1">Results!G30</f>
        <v>0</v>
      </c>
      <c r="C240" s="18">
        <f ca="1">Results!H30</f>
        <v>0</v>
      </c>
      <c r="D240" s="19"/>
      <c r="E240" s="20"/>
    </row>
    <row r="241" spans="2:5" x14ac:dyDescent="0.25">
      <c r="B241" s="18">
        <f ca="1">Results!G31</f>
        <v>0</v>
      </c>
      <c r="C241" s="18">
        <f ca="1">Results!H31</f>
        <v>0</v>
      </c>
      <c r="D241" s="19"/>
      <c r="E241" s="20"/>
    </row>
    <row r="242" spans="2:5" x14ac:dyDescent="0.25">
      <c r="B242" s="18">
        <f ca="1">Results!G32</f>
        <v>0</v>
      </c>
      <c r="C242" s="18">
        <f ca="1">Results!H32</f>
        <v>0</v>
      </c>
      <c r="D242" s="19"/>
      <c r="E242" s="20"/>
    </row>
    <row r="243" spans="2:5" x14ac:dyDescent="0.25">
      <c r="B243" s="18">
        <f ca="1">Results!G33</f>
        <v>0</v>
      </c>
      <c r="C243" s="18">
        <f ca="1">Results!H33</f>
        <v>0</v>
      </c>
      <c r="D243" s="19"/>
      <c r="E243" s="20"/>
    </row>
    <row r="244" spans="2:5" x14ac:dyDescent="0.25">
      <c r="B244" s="18">
        <f ca="1">Results!G34</f>
        <v>0</v>
      </c>
      <c r="C244" s="18">
        <f ca="1">Results!H34</f>
        <v>0</v>
      </c>
      <c r="D244" s="19"/>
      <c r="E244" s="20"/>
    </row>
    <row r="245" spans="2:5" x14ac:dyDescent="0.25">
      <c r="B245" s="18">
        <f ca="1">Results!G35</f>
        <v>0</v>
      </c>
      <c r="C245" s="18">
        <f ca="1">Results!H35</f>
        <v>0</v>
      </c>
      <c r="D245" s="19"/>
      <c r="E245" s="20"/>
    </row>
    <row r="246" spans="2:5" x14ac:dyDescent="0.25">
      <c r="B246" s="18">
        <f ca="1">Results!G36</f>
        <v>0</v>
      </c>
      <c r="C246" s="18">
        <f ca="1">Results!H36</f>
        <v>0</v>
      </c>
      <c r="D246" s="19"/>
      <c r="E246" s="20"/>
    </row>
    <row r="247" spans="2:5" x14ac:dyDescent="0.25">
      <c r="B247" s="7">
        <f ca="1">Results!G37</f>
        <v>0</v>
      </c>
      <c r="C247" s="7">
        <f ca="1">Results!H37</f>
        <v>0</v>
      </c>
      <c r="D247" s="16"/>
      <c r="E247" s="8"/>
    </row>
    <row r="248" spans="2:5" x14ac:dyDescent="0.25">
      <c r="B248" s="7">
        <f ca="1">Results!G38</f>
        <v>0</v>
      </c>
      <c r="C248" s="7">
        <f ca="1">Results!H38</f>
        <v>0</v>
      </c>
      <c r="D248" s="16"/>
      <c r="E248" s="8"/>
    </row>
    <row r="249" spans="2:5" x14ac:dyDescent="0.25">
      <c r="B249" s="7">
        <f ca="1">Results!G39</f>
        <v>0</v>
      </c>
      <c r="C249" s="7">
        <f ca="1">Results!H39</f>
        <v>0</v>
      </c>
      <c r="D249" s="16"/>
      <c r="E249" s="8"/>
    </row>
    <row r="250" spans="2:5" x14ac:dyDescent="0.25">
      <c r="B250" s="7">
        <f ca="1">Results!G40</f>
        <v>0</v>
      </c>
      <c r="C250" s="7">
        <f ca="1">Results!H40</f>
        <v>0</v>
      </c>
      <c r="D250" s="16"/>
      <c r="E250" s="8"/>
    </row>
    <row r="251" spans="2:5" x14ac:dyDescent="0.25">
      <c r="B251" s="7">
        <f ca="1">Results!G41</f>
        <v>0</v>
      </c>
      <c r="C251" s="7">
        <f ca="1">Results!H41</f>
        <v>0</v>
      </c>
      <c r="D251" s="16"/>
      <c r="E251" s="8"/>
    </row>
    <row r="252" spans="2:5" x14ac:dyDescent="0.25">
      <c r="B252" s="7">
        <f ca="1">Results!G42</f>
        <v>0</v>
      </c>
      <c r="C252" s="7">
        <f ca="1">Results!H42</f>
        <v>0</v>
      </c>
      <c r="D252" s="16"/>
      <c r="E252" s="8"/>
    </row>
    <row r="253" spans="2:5" x14ac:dyDescent="0.25">
      <c r="B253" s="7">
        <f ca="1">Results!G43</f>
        <v>0</v>
      </c>
      <c r="C253" s="7">
        <f ca="1">Results!H43</f>
        <v>0</v>
      </c>
      <c r="D253" s="16"/>
      <c r="E253" s="8"/>
    </row>
    <row r="254" spans="2:5" x14ac:dyDescent="0.25">
      <c r="B254" s="18">
        <f ca="1">Results!G44</f>
        <v>0</v>
      </c>
      <c r="C254" s="18">
        <f ca="1">Results!H44</f>
        <v>0</v>
      </c>
      <c r="D254" s="19"/>
      <c r="E254" s="20"/>
    </row>
    <row r="255" spans="2:5" x14ac:dyDescent="0.25">
      <c r="B255" s="18">
        <f ca="1">Results!G45</f>
        <v>0</v>
      </c>
      <c r="C255" s="18">
        <f ca="1">Results!H45</f>
        <v>0</v>
      </c>
      <c r="D255" s="19"/>
      <c r="E255" s="20"/>
    </row>
    <row r="256" spans="2:5" x14ac:dyDescent="0.25">
      <c r="B256" s="18">
        <f ca="1">Results!G46</f>
        <v>0</v>
      </c>
      <c r="C256" s="18">
        <f ca="1">Results!H46</f>
        <v>0</v>
      </c>
      <c r="D256" s="19"/>
      <c r="E256" s="20"/>
    </row>
    <row r="257" spans="2:5" x14ac:dyDescent="0.25">
      <c r="B257" s="18">
        <f ca="1">Results!G47</f>
        <v>0</v>
      </c>
      <c r="C257" s="18">
        <f ca="1">Results!H47</f>
        <v>0</v>
      </c>
      <c r="D257" s="19"/>
      <c r="E257" s="20"/>
    </row>
    <row r="258" spans="2:5" x14ac:dyDescent="0.25">
      <c r="B258" s="18">
        <f ca="1">Results!G48</f>
        <v>0</v>
      </c>
      <c r="C258" s="18">
        <f ca="1">Results!H48</f>
        <v>0</v>
      </c>
      <c r="D258" s="19"/>
      <c r="E258" s="20"/>
    </row>
    <row r="259" spans="2:5" x14ac:dyDescent="0.25">
      <c r="B259" s="18">
        <f ca="1">Results!G49</f>
        <v>0</v>
      </c>
      <c r="C259" s="18">
        <f ca="1">Results!H49</f>
        <v>0</v>
      </c>
      <c r="D259" s="19"/>
      <c r="E259" s="20"/>
    </row>
    <row r="260" spans="2:5" x14ac:dyDescent="0.25">
      <c r="B260" s="18">
        <f ca="1">Results!G50</f>
        <v>0</v>
      </c>
      <c r="C260" s="18">
        <f ca="1">Results!H50</f>
        <v>0</v>
      </c>
      <c r="D260" s="19"/>
      <c r="E260" s="20"/>
    </row>
    <row r="261" spans="2:5" x14ac:dyDescent="0.25">
      <c r="B261" s="7">
        <f ca="1">Results!G51</f>
        <v>0</v>
      </c>
      <c r="C261" s="7">
        <f ca="1">Results!H51</f>
        <v>0</v>
      </c>
      <c r="D261" s="16"/>
      <c r="E261" s="8"/>
    </row>
    <row r="262" spans="2:5" x14ac:dyDescent="0.25">
      <c r="B262" s="7">
        <f ca="1">Results!G52</f>
        <v>0</v>
      </c>
      <c r="C262" s="7">
        <f ca="1">Results!H52</f>
        <v>0</v>
      </c>
      <c r="D262" s="16"/>
      <c r="E262" s="8"/>
    </row>
    <row r="263" spans="2:5" x14ac:dyDescent="0.25">
      <c r="B263" s="7">
        <f ca="1">Results!G53</f>
        <v>0</v>
      </c>
      <c r="C263" s="7">
        <f ca="1">Results!H53</f>
        <v>0</v>
      </c>
      <c r="D263" s="16"/>
      <c r="E263" s="8"/>
    </row>
    <row r="264" spans="2:5" x14ac:dyDescent="0.25">
      <c r="B264" s="7">
        <f ca="1">Results!G54</f>
        <v>0</v>
      </c>
      <c r="C264" s="7">
        <f ca="1">Results!H54</f>
        <v>0</v>
      </c>
      <c r="D264" s="16"/>
      <c r="E264" s="8"/>
    </row>
    <row r="265" spans="2:5" x14ac:dyDescent="0.25">
      <c r="B265" s="7">
        <f ca="1">Results!G55</f>
        <v>0</v>
      </c>
      <c r="C265" s="7">
        <f ca="1">Results!H55</f>
        <v>0</v>
      </c>
      <c r="D265" s="16"/>
      <c r="E265" s="8"/>
    </row>
    <row r="266" spans="2:5" x14ac:dyDescent="0.25">
      <c r="B266" s="7">
        <f ca="1">Results!G56</f>
        <v>0</v>
      </c>
      <c r="C266" s="7">
        <f ca="1">Results!H56</f>
        <v>0</v>
      </c>
      <c r="D266" s="16"/>
      <c r="E266" s="8"/>
    </row>
    <row r="267" spans="2:5" x14ac:dyDescent="0.25">
      <c r="B267" s="7">
        <f ca="1">Results!G57</f>
        <v>0</v>
      </c>
      <c r="C267" s="7">
        <f ca="1">Results!H57</f>
        <v>0</v>
      </c>
      <c r="D267" s="16"/>
      <c r="E267" s="8"/>
    </row>
    <row r="268" spans="2:5" x14ac:dyDescent="0.25">
      <c r="B268" s="18">
        <f ca="1">Results!G58</f>
        <v>0</v>
      </c>
      <c r="C268" s="18">
        <f ca="1">Results!H58</f>
        <v>0</v>
      </c>
      <c r="D268" s="19"/>
      <c r="E268" s="20"/>
    </row>
    <row r="269" spans="2:5" x14ac:dyDescent="0.25">
      <c r="B269" s="18">
        <f ca="1">Results!G59</f>
        <v>0</v>
      </c>
      <c r="C269" s="18">
        <f ca="1">Results!H59</f>
        <v>0</v>
      </c>
      <c r="D269" s="19"/>
      <c r="E269" s="20"/>
    </row>
    <row r="270" spans="2:5" x14ac:dyDescent="0.25">
      <c r="B270" s="18">
        <f ca="1">Results!G60</f>
        <v>0</v>
      </c>
      <c r="C270" s="18">
        <f ca="1">Results!H60</f>
        <v>0</v>
      </c>
      <c r="D270" s="19"/>
      <c r="E270" s="20"/>
    </row>
    <row r="271" spans="2:5" x14ac:dyDescent="0.25">
      <c r="B271" s="18">
        <f ca="1">Results!G61</f>
        <v>0</v>
      </c>
      <c r="C271" s="18">
        <f ca="1">Results!H61</f>
        <v>0</v>
      </c>
      <c r="D271" s="19"/>
      <c r="E271" s="20"/>
    </row>
    <row r="272" spans="2:5" x14ac:dyDescent="0.25">
      <c r="B272" s="18">
        <f ca="1">Results!G62</f>
        <v>0</v>
      </c>
      <c r="C272" s="18">
        <f ca="1">Results!H62</f>
        <v>0</v>
      </c>
      <c r="D272" s="19"/>
      <c r="E272" s="20"/>
    </row>
    <row r="273" spans="2:5" x14ac:dyDescent="0.25">
      <c r="B273" s="18">
        <f ca="1">Results!G63</f>
        <v>0</v>
      </c>
      <c r="C273" s="18">
        <f ca="1">Results!H63</f>
        <v>0</v>
      </c>
      <c r="D273" s="19"/>
      <c r="E273" s="20"/>
    </row>
    <row r="274" spans="2:5" x14ac:dyDescent="0.25">
      <c r="B274" s="18">
        <f ca="1">Results!G64</f>
        <v>0</v>
      </c>
      <c r="C274" s="18">
        <f ca="1">Results!H64</f>
        <v>0</v>
      </c>
      <c r="D274" s="19"/>
      <c r="E274" s="20"/>
    </row>
    <row r="275" spans="2:5" x14ac:dyDescent="0.25">
      <c r="B275" s="7">
        <f ca="1">Results!G65</f>
        <v>0</v>
      </c>
      <c r="C275" s="7">
        <f ca="1">Results!H65</f>
        <v>0</v>
      </c>
      <c r="D275" s="16"/>
      <c r="E275" s="8"/>
    </row>
    <row r="276" spans="2:5" x14ac:dyDescent="0.25">
      <c r="B276" s="7">
        <f ca="1">Results!G66</f>
        <v>0</v>
      </c>
      <c r="C276" s="7">
        <f ca="1">Results!H66</f>
        <v>0</v>
      </c>
      <c r="D276" s="16"/>
      <c r="E276" s="8"/>
    </row>
    <row r="277" spans="2:5" x14ac:dyDescent="0.25">
      <c r="B277" s="7">
        <f ca="1">Results!G67</f>
        <v>0</v>
      </c>
      <c r="C277" s="7">
        <f ca="1">Results!H67</f>
        <v>0</v>
      </c>
      <c r="D277" s="16"/>
      <c r="E277" s="8"/>
    </row>
    <row r="278" spans="2:5" x14ac:dyDescent="0.25">
      <c r="B278" s="7">
        <f ca="1">Results!G68</f>
        <v>0</v>
      </c>
      <c r="C278" s="7">
        <f ca="1">Results!H68</f>
        <v>0</v>
      </c>
      <c r="D278" s="16"/>
      <c r="E278" s="8"/>
    </row>
    <row r="279" spans="2:5" x14ac:dyDescent="0.25">
      <c r="B279" s="7">
        <f ca="1">Results!G69</f>
        <v>0</v>
      </c>
      <c r="C279" s="7">
        <f ca="1">Results!H69</f>
        <v>0</v>
      </c>
      <c r="D279" s="16"/>
      <c r="E279" s="8"/>
    </row>
    <row r="280" spans="2:5" x14ac:dyDescent="0.25">
      <c r="B280" s="7">
        <f ca="1">Results!G70</f>
        <v>0</v>
      </c>
      <c r="C280" s="7">
        <f ca="1">Results!H70</f>
        <v>0</v>
      </c>
      <c r="D280" s="16"/>
      <c r="E280" s="8"/>
    </row>
    <row r="281" spans="2:5" x14ac:dyDescent="0.25">
      <c r="B281" s="7">
        <f ca="1">Results!G71</f>
        <v>0</v>
      </c>
      <c r="C281" s="7">
        <f ca="1">Results!H71</f>
        <v>0</v>
      </c>
      <c r="D281" s="16"/>
      <c r="E281" s="8"/>
    </row>
    <row r="282" spans="2:5" x14ac:dyDescent="0.25">
      <c r="B282" s="18">
        <f ca="1">Results!G72</f>
        <v>0</v>
      </c>
      <c r="C282" s="18">
        <f ca="1">Results!H72</f>
        <v>0</v>
      </c>
      <c r="D282" s="19"/>
      <c r="E282" s="20"/>
    </row>
    <row r="283" spans="2:5" x14ac:dyDescent="0.25">
      <c r="B283" s="18">
        <f ca="1">Results!G73</f>
        <v>0</v>
      </c>
      <c r="C283" s="18">
        <f ca="1">Results!H73</f>
        <v>0</v>
      </c>
      <c r="D283" s="19"/>
      <c r="E283" s="20"/>
    </row>
    <row r="284" spans="2:5" x14ac:dyDescent="0.25">
      <c r="B284" s="18">
        <f ca="1">Results!G74</f>
        <v>0</v>
      </c>
      <c r="C284" s="18">
        <f ca="1">Results!H74</f>
        <v>0</v>
      </c>
      <c r="D284" s="19"/>
      <c r="E284" s="20"/>
    </row>
    <row r="285" spans="2:5" x14ac:dyDescent="0.25">
      <c r="B285" s="18">
        <f ca="1">Results!G75</f>
        <v>0</v>
      </c>
      <c r="C285" s="18">
        <f ca="1">Results!H75</f>
        <v>0</v>
      </c>
      <c r="D285" s="19"/>
      <c r="E285" s="20"/>
    </row>
    <row r="286" spans="2:5" x14ac:dyDescent="0.25">
      <c r="B286" s="18">
        <f ca="1">Results!G76</f>
        <v>0</v>
      </c>
      <c r="C286" s="18">
        <f ca="1">Results!H76</f>
        <v>0</v>
      </c>
      <c r="D286" s="19"/>
      <c r="E286" s="20"/>
    </row>
    <row r="287" spans="2:5" x14ac:dyDescent="0.25">
      <c r="B287" s="18">
        <f ca="1">Results!G77</f>
        <v>0</v>
      </c>
      <c r="C287" s="18">
        <f ca="1">Results!H77</f>
        <v>0</v>
      </c>
      <c r="D287" s="19"/>
      <c r="E287" s="20"/>
    </row>
    <row r="288" spans="2:5" x14ac:dyDescent="0.25">
      <c r="B288" s="18">
        <f ca="1">Results!G78</f>
        <v>0</v>
      </c>
      <c r="C288" s="18">
        <f ca="1">Results!H78</f>
        <v>0</v>
      </c>
      <c r="D288" s="19"/>
      <c r="E288" s="20"/>
    </row>
    <row r="289" spans="2:5" x14ac:dyDescent="0.25">
      <c r="B289" s="7">
        <f ca="1">Results!G79</f>
        <v>0</v>
      </c>
      <c r="C289" s="7">
        <f ca="1">Results!H79</f>
        <v>0</v>
      </c>
      <c r="D289" s="16"/>
      <c r="E289" s="8"/>
    </row>
    <row r="290" spans="2:5" x14ac:dyDescent="0.25">
      <c r="B290" s="7">
        <f ca="1">Results!G80</f>
        <v>0</v>
      </c>
      <c r="C290" s="7">
        <f ca="1">Results!H80</f>
        <v>0</v>
      </c>
      <c r="D290" s="16"/>
      <c r="E290" s="8"/>
    </row>
    <row r="291" spans="2:5" x14ac:dyDescent="0.25">
      <c r="B291" s="7">
        <f ca="1">Results!G81</f>
        <v>0</v>
      </c>
      <c r="C291" s="7">
        <f ca="1">Results!H81</f>
        <v>0</v>
      </c>
      <c r="D291" s="16"/>
      <c r="E291" s="8"/>
    </row>
    <row r="292" spans="2:5" x14ac:dyDescent="0.25">
      <c r="B292" s="7">
        <f ca="1">Results!G82</f>
        <v>0</v>
      </c>
      <c r="C292" s="7">
        <f ca="1">Results!H82</f>
        <v>0</v>
      </c>
      <c r="D292" s="16"/>
      <c r="E292" s="8"/>
    </row>
    <row r="293" spans="2:5" x14ac:dyDescent="0.25">
      <c r="B293" s="7">
        <f ca="1">Results!G83</f>
        <v>0</v>
      </c>
      <c r="C293" s="7">
        <f ca="1">Results!H83</f>
        <v>0</v>
      </c>
      <c r="D293" s="16"/>
      <c r="E293" s="8"/>
    </row>
    <row r="294" spans="2:5" x14ac:dyDescent="0.25">
      <c r="B294" s="7">
        <f ca="1">Results!G84</f>
        <v>0</v>
      </c>
      <c r="C294" s="7">
        <f ca="1">Results!H84</f>
        <v>0</v>
      </c>
      <c r="D294" s="16"/>
      <c r="E294" s="8"/>
    </row>
    <row r="295" spans="2:5" x14ac:dyDescent="0.25">
      <c r="B295" s="7">
        <f ca="1">Results!G85</f>
        <v>0</v>
      </c>
      <c r="C295" s="7">
        <f ca="1">Results!H85</f>
        <v>0</v>
      </c>
      <c r="D295" s="16"/>
      <c r="E295" s="8"/>
    </row>
    <row r="296" spans="2:5" x14ac:dyDescent="0.25">
      <c r="B296" s="18">
        <f ca="1">Results!G86</f>
        <v>0</v>
      </c>
      <c r="C296" s="18">
        <f ca="1">Results!H86</f>
        <v>0</v>
      </c>
      <c r="D296" s="19"/>
      <c r="E296" s="20"/>
    </row>
    <row r="297" spans="2:5" x14ac:dyDescent="0.25">
      <c r="B297" s="18">
        <f ca="1">Results!G87</f>
        <v>0</v>
      </c>
      <c r="C297" s="18">
        <f ca="1">Results!H87</f>
        <v>0</v>
      </c>
      <c r="D297" s="19"/>
      <c r="E297" s="20"/>
    </row>
    <row r="298" spans="2:5" x14ac:dyDescent="0.25">
      <c r="B298" s="18">
        <f ca="1">Results!G88</f>
        <v>0</v>
      </c>
      <c r="C298" s="18">
        <f ca="1">Results!H88</f>
        <v>0</v>
      </c>
      <c r="D298" s="19"/>
      <c r="E298" s="20"/>
    </row>
    <row r="299" spans="2:5" x14ac:dyDescent="0.25">
      <c r="B299" s="18">
        <f ca="1">Results!G89</f>
        <v>0</v>
      </c>
      <c r="C299" s="18">
        <f ca="1">Results!H89</f>
        <v>0</v>
      </c>
      <c r="D299" s="19"/>
      <c r="E299" s="20"/>
    </row>
    <row r="300" spans="2:5" x14ac:dyDescent="0.25">
      <c r="B300" s="18">
        <f ca="1">Results!G90</f>
        <v>0</v>
      </c>
      <c r="C300" s="18">
        <f ca="1">Results!H90</f>
        <v>0</v>
      </c>
      <c r="D300" s="19"/>
      <c r="E300" s="20"/>
    </row>
    <row r="301" spans="2:5" x14ac:dyDescent="0.25">
      <c r="B301" s="18">
        <f ca="1">Results!G91</f>
        <v>0</v>
      </c>
      <c r="C301" s="18">
        <f ca="1">Results!H91</f>
        <v>0</v>
      </c>
      <c r="D301" s="19"/>
      <c r="E301" s="20"/>
    </row>
    <row r="302" spans="2:5" x14ac:dyDescent="0.25">
      <c r="B302" s="18">
        <f ca="1">Results!G92</f>
        <v>0</v>
      </c>
      <c r="C302" s="18">
        <f ca="1">Results!H92</f>
        <v>0</v>
      </c>
      <c r="D302" s="19"/>
      <c r="E302" s="20"/>
    </row>
    <row r="305" spans="2:5" x14ac:dyDescent="0.25">
      <c r="B305" s="15" t="s">
        <v>6</v>
      </c>
    </row>
    <row r="306" spans="2:5" x14ac:dyDescent="0.25">
      <c r="B306" s="18">
        <f t="shared" ref="B306:C310" ca="1" si="1">B118</f>
        <v>0</v>
      </c>
      <c r="C306" s="18">
        <f t="shared" ca="1" si="1"/>
        <v>0</v>
      </c>
      <c r="D306" s="19"/>
      <c r="E306" s="20"/>
    </row>
    <row r="307" spans="2:5" x14ac:dyDescent="0.25">
      <c r="B307" s="18">
        <f t="shared" ca="1" si="1"/>
        <v>0</v>
      </c>
      <c r="C307" s="18">
        <f t="shared" ca="1" si="1"/>
        <v>0</v>
      </c>
      <c r="D307" s="19"/>
      <c r="E307" s="20"/>
    </row>
    <row r="308" spans="2:5" x14ac:dyDescent="0.25">
      <c r="B308" s="18">
        <f t="shared" ca="1" si="1"/>
        <v>0</v>
      </c>
      <c r="C308" s="18">
        <f t="shared" ca="1" si="1"/>
        <v>0</v>
      </c>
      <c r="D308" s="19"/>
      <c r="E308" s="20"/>
    </row>
    <row r="309" spans="2:5" x14ac:dyDescent="0.25">
      <c r="B309" s="18">
        <f t="shared" ca="1" si="1"/>
        <v>0</v>
      </c>
      <c r="C309" s="18">
        <f t="shared" ca="1" si="1"/>
        <v>0</v>
      </c>
      <c r="D309" s="19"/>
      <c r="E309" s="20"/>
    </row>
    <row r="310" spans="2:5" x14ac:dyDescent="0.25">
      <c r="B310" s="18">
        <f t="shared" ca="1" si="1"/>
        <v>0</v>
      </c>
      <c r="C310" s="18">
        <f t="shared" ca="1" si="1"/>
        <v>0</v>
      </c>
      <c r="D310" s="19"/>
      <c r="E310" s="20"/>
    </row>
    <row r="311" spans="2:5" x14ac:dyDescent="0.25">
      <c r="B311" s="18">
        <f t="shared" ref="B311:C320" ca="1" si="2">B123</f>
        <v>0</v>
      </c>
      <c r="C311" s="18">
        <f t="shared" ca="1" si="2"/>
        <v>0</v>
      </c>
      <c r="D311" s="19"/>
      <c r="E311" s="20"/>
    </row>
    <row r="312" spans="2:5" x14ac:dyDescent="0.25">
      <c r="B312" s="18">
        <f t="shared" ca="1" si="2"/>
        <v>0</v>
      </c>
      <c r="C312" s="18">
        <f t="shared" ca="1" si="2"/>
        <v>0</v>
      </c>
      <c r="D312" s="19"/>
      <c r="E312" s="20"/>
    </row>
    <row r="313" spans="2:5" x14ac:dyDescent="0.25">
      <c r="B313" s="7">
        <f t="shared" ca="1" si="2"/>
        <v>0</v>
      </c>
      <c r="C313" s="7">
        <f t="shared" ca="1" si="2"/>
        <v>0</v>
      </c>
      <c r="D313" s="16"/>
      <c r="E313" s="8"/>
    </row>
    <row r="314" spans="2:5" x14ac:dyDescent="0.25">
      <c r="B314" s="7">
        <f t="shared" ca="1" si="2"/>
        <v>0</v>
      </c>
      <c r="C314" s="7">
        <f t="shared" ca="1" si="2"/>
        <v>0</v>
      </c>
      <c r="D314" s="16"/>
      <c r="E314" s="8"/>
    </row>
    <row r="315" spans="2:5" x14ac:dyDescent="0.25">
      <c r="B315" s="7">
        <f t="shared" ca="1" si="2"/>
        <v>0</v>
      </c>
      <c r="C315" s="7">
        <f t="shared" ca="1" si="2"/>
        <v>0</v>
      </c>
      <c r="D315" s="16"/>
      <c r="E315" s="8"/>
    </row>
    <row r="316" spans="2:5" x14ac:dyDescent="0.25">
      <c r="B316" s="7">
        <f t="shared" ca="1" si="2"/>
        <v>0</v>
      </c>
      <c r="C316" s="7">
        <f t="shared" ca="1" si="2"/>
        <v>0</v>
      </c>
      <c r="D316" s="16"/>
      <c r="E316" s="8"/>
    </row>
    <row r="317" spans="2:5" x14ac:dyDescent="0.25">
      <c r="B317" s="7">
        <f t="shared" ca="1" si="2"/>
        <v>0</v>
      </c>
      <c r="C317" s="7">
        <f t="shared" ca="1" si="2"/>
        <v>0</v>
      </c>
      <c r="D317" s="16"/>
      <c r="E317" s="8"/>
    </row>
    <row r="318" spans="2:5" x14ac:dyDescent="0.25">
      <c r="B318" s="7">
        <f t="shared" ca="1" si="2"/>
        <v>0</v>
      </c>
      <c r="C318" s="7">
        <f t="shared" ca="1" si="2"/>
        <v>0</v>
      </c>
      <c r="D318" s="16"/>
      <c r="E318" s="8"/>
    </row>
    <row r="319" spans="2:5" x14ac:dyDescent="0.25">
      <c r="B319" s="7">
        <f t="shared" ca="1" si="2"/>
        <v>0</v>
      </c>
      <c r="C319" s="7">
        <f t="shared" ca="1" si="2"/>
        <v>0</v>
      </c>
      <c r="D319" s="16"/>
      <c r="E319" s="8"/>
    </row>
    <row r="320" spans="2:5" x14ac:dyDescent="0.25">
      <c r="B320" s="18">
        <f t="shared" ca="1" si="2"/>
        <v>0</v>
      </c>
      <c r="C320" s="18">
        <f t="shared" ca="1" si="2"/>
        <v>0</v>
      </c>
      <c r="D320" s="19"/>
      <c r="E320" s="20"/>
    </row>
    <row r="321" spans="2:5" x14ac:dyDescent="0.25">
      <c r="B321" s="18">
        <f t="shared" ref="B321:C330" ca="1" si="3">B133</f>
        <v>0</v>
      </c>
      <c r="C321" s="18">
        <f t="shared" ca="1" si="3"/>
        <v>0</v>
      </c>
      <c r="D321" s="19"/>
      <c r="E321" s="20"/>
    </row>
    <row r="322" spans="2:5" x14ac:dyDescent="0.25">
      <c r="B322" s="18">
        <f t="shared" ca="1" si="3"/>
        <v>0</v>
      </c>
      <c r="C322" s="18">
        <f t="shared" ca="1" si="3"/>
        <v>0</v>
      </c>
      <c r="D322" s="19"/>
      <c r="E322" s="20"/>
    </row>
    <row r="323" spans="2:5" x14ac:dyDescent="0.25">
      <c r="B323" s="18">
        <f t="shared" ca="1" si="3"/>
        <v>0</v>
      </c>
      <c r="C323" s="18">
        <f t="shared" ca="1" si="3"/>
        <v>0</v>
      </c>
      <c r="D323" s="19"/>
      <c r="E323" s="20"/>
    </row>
    <row r="324" spans="2:5" x14ac:dyDescent="0.25">
      <c r="B324" s="18">
        <f t="shared" ca="1" si="3"/>
        <v>0</v>
      </c>
      <c r="C324" s="18">
        <f t="shared" ca="1" si="3"/>
        <v>0</v>
      </c>
      <c r="D324" s="19"/>
      <c r="E324" s="20"/>
    </row>
    <row r="325" spans="2:5" x14ac:dyDescent="0.25">
      <c r="B325" s="18">
        <f t="shared" ca="1" si="3"/>
        <v>0</v>
      </c>
      <c r="C325" s="18">
        <f t="shared" ca="1" si="3"/>
        <v>0</v>
      </c>
      <c r="D325" s="19"/>
      <c r="E325" s="20"/>
    </row>
    <row r="326" spans="2:5" x14ac:dyDescent="0.25">
      <c r="B326" s="18">
        <f t="shared" ca="1" si="3"/>
        <v>0</v>
      </c>
      <c r="C326" s="18">
        <f t="shared" ca="1" si="3"/>
        <v>0</v>
      </c>
      <c r="D326" s="19"/>
      <c r="E326" s="20"/>
    </row>
    <row r="327" spans="2:5" x14ac:dyDescent="0.25">
      <c r="B327" s="7">
        <f t="shared" ca="1" si="3"/>
        <v>0</v>
      </c>
      <c r="C327" s="7">
        <f t="shared" ca="1" si="3"/>
        <v>0</v>
      </c>
      <c r="D327" s="8"/>
      <c r="E327" s="8"/>
    </row>
    <row r="328" spans="2:5" x14ac:dyDescent="0.25">
      <c r="B328" s="7">
        <f t="shared" ca="1" si="3"/>
        <v>0</v>
      </c>
      <c r="C328" s="7">
        <f t="shared" ca="1" si="3"/>
        <v>0</v>
      </c>
      <c r="D328" s="16"/>
      <c r="E328" s="8"/>
    </row>
    <row r="329" spans="2:5" x14ac:dyDescent="0.25">
      <c r="B329" s="7">
        <f t="shared" ca="1" si="3"/>
        <v>0</v>
      </c>
      <c r="C329" s="7">
        <f t="shared" ca="1" si="3"/>
        <v>0</v>
      </c>
      <c r="D329" s="16"/>
      <c r="E329" s="8"/>
    </row>
    <row r="330" spans="2:5" x14ac:dyDescent="0.25">
      <c r="B330" s="7">
        <f t="shared" ca="1" si="3"/>
        <v>0</v>
      </c>
      <c r="C330" s="7">
        <f t="shared" ca="1" si="3"/>
        <v>0</v>
      </c>
      <c r="D330" s="16"/>
      <c r="E330" s="8"/>
    </row>
    <row r="331" spans="2:5" x14ac:dyDescent="0.25">
      <c r="B331" s="7">
        <f t="shared" ref="B331:C340" ca="1" si="4">B143</f>
        <v>0</v>
      </c>
      <c r="C331" s="7">
        <f t="shared" ca="1" si="4"/>
        <v>0</v>
      </c>
      <c r="D331" s="16"/>
      <c r="E331" s="8"/>
    </row>
    <row r="332" spans="2:5" x14ac:dyDescent="0.25">
      <c r="B332" s="7">
        <f t="shared" ca="1" si="4"/>
        <v>0</v>
      </c>
      <c r="C332" s="7">
        <f t="shared" ca="1" si="4"/>
        <v>0</v>
      </c>
      <c r="D332" s="16"/>
      <c r="E332" s="8"/>
    </row>
    <row r="333" spans="2:5" x14ac:dyDescent="0.25">
      <c r="B333" s="7">
        <f t="shared" ca="1" si="4"/>
        <v>0</v>
      </c>
      <c r="C333" s="7">
        <f t="shared" ca="1" si="4"/>
        <v>0</v>
      </c>
      <c r="D333" s="16"/>
      <c r="E333" s="8"/>
    </row>
    <row r="334" spans="2:5" x14ac:dyDescent="0.25">
      <c r="B334" s="18">
        <f t="shared" ca="1" si="4"/>
        <v>0</v>
      </c>
      <c r="C334" s="18">
        <f t="shared" ca="1" si="4"/>
        <v>0</v>
      </c>
      <c r="D334" s="19"/>
      <c r="E334" s="20"/>
    </row>
    <row r="335" spans="2:5" x14ac:dyDescent="0.25">
      <c r="B335" s="18">
        <f t="shared" ca="1" si="4"/>
        <v>0</v>
      </c>
      <c r="C335" s="18">
        <f t="shared" ca="1" si="4"/>
        <v>0</v>
      </c>
      <c r="D335" s="19"/>
      <c r="E335" s="20"/>
    </row>
    <row r="336" spans="2:5" x14ac:dyDescent="0.25">
      <c r="B336" s="18">
        <f t="shared" ca="1" si="4"/>
        <v>0</v>
      </c>
      <c r="C336" s="18">
        <f t="shared" ca="1" si="4"/>
        <v>0</v>
      </c>
      <c r="D336" s="19"/>
      <c r="E336" s="20"/>
    </row>
    <row r="337" spans="2:5" x14ac:dyDescent="0.25">
      <c r="B337" s="18">
        <f t="shared" ca="1" si="4"/>
        <v>0</v>
      </c>
      <c r="C337" s="18">
        <f t="shared" ca="1" si="4"/>
        <v>0</v>
      </c>
      <c r="D337" s="19"/>
      <c r="E337" s="20"/>
    </row>
    <row r="338" spans="2:5" x14ac:dyDescent="0.25">
      <c r="B338" s="18">
        <f t="shared" ca="1" si="4"/>
        <v>0</v>
      </c>
      <c r="C338" s="18">
        <f t="shared" ca="1" si="4"/>
        <v>0</v>
      </c>
      <c r="D338" s="19"/>
      <c r="E338" s="20"/>
    </row>
    <row r="339" spans="2:5" x14ac:dyDescent="0.25">
      <c r="B339" s="18">
        <f t="shared" ca="1" si="4"/>
        <v>0</v>
      </c>
      <c r="C339" s="18">
        <f t="shared" ca="1" si="4"/>
        <v>0</v>
      </c>
      <c r="D339" s="19"/>
      <c r="E339" s="20"/>
    </row>
    <row r="340" spans="2:5" x14ac:dyDescent="0.25">
      <c r="B340" s="18">
        <f t="shared" ca="1" si="4"/>
        <v>0</v>
      </c>
      <c r="C340" s="18">
        <f t="shared" ca="1" si="4"/>
        <v>0</v>
      </c>
      <c r="D340" s="19"/>
      <c r="E340" s="20"/>
    </row>
    <row r="341" spans="2:5" x14ac:dyDescent="0.25">
      <c r="B341" s="7">
        <f t="shared" ref="B341:C350" ca="1" si="5">B153</f>
        <v>0</v>
      </c>
      <c r="C341" s="7">
        <f t="shared" ca="1" si="5"/>
        <v>0</v>
      </c>
      <c r="D341" s="16"/>
      <c r="E341" s="8"/>
    </row>
    <row r="342" spans="2:5" x14ac:dyDescent="0.25">
      <c r="B342" s="7">
        <f t="shared" ca="1" si="5"/>
        <v>0</v>
      </c>
      <c r="C342" s="7">
        <f t="shared" ca="1" si="5"/>
        <v>0</v>
      </c>
      <c r="D342" s="16"/>
      <c r="E342" s="8"/>
    </row>
    <row r="343" spans="2:5" x14ac:dyDescent="0.25">
      <c r="B343" s="7">
        <f t="shared" ca="1" si="5"/>
        <v>0</v>
      </c>
      <c r="C343" s="7">
        <f t="shared" ca="1" si="5"/>
        <v>0</v>
      </c>
      <c r="D343" s="16"/>
      <c r="E343" s="8"/>
    </row>
    <row r="344" spans="2:5" x14ac:dyDescent="0.25">
      <c r="B344" s="7">
        <f t="shared" ca="1" si="5"/>
        <v>0</v>
      </c>
      <c r="C344" s="7">
        <f t="shared" ca="1" si="5"/>
        <v>0</v>
      </c>
      <c r="D344" s="16"/>
      <c r="E344" s="8"/>
    </row>
    <row r="345" spans="2:5" x14ac:dyDescent="0.25">
      <c r="B345" s="7">
        <f t="shared" ca="1" si="5"/>
        <v>0</v>
      </c>
      <c r="C345" s="7">
        <f t="shared" ca="1" si="5"/>
        <v>0</v>
      </c>
      <c r="D345" s="16"/>
      <c r="E345" s="8"/>
    </row>
    <row r="346" spans="2:5" x14ac:dyDescent="0.25">
      <c r="B346" s="7">
        <f t="shared" ca="1" si="5"/>
        <v>0</v>
      </c>
      <c r="C346" s="7">
        <f t="shared" ca="1" si="5"/>
        <v>0</v>
      </c>
      <c r="D346" s="16"/>
      <c r="E346" s="8"/>
    </row>
    <row r="347" spans="2:5" x14ac:dyDescent="0.25">
      <c r="B347" s="7">
        <f t="shared" ca="1" si="5"/>
        <v>0</v>
      </c>
      <c r="C347" s="7">
        <f t="shared" ca="1" si="5"/>
        <v>0</v>
      </c>
      <c r="D347" s="16"/>
      <c r="E347" s="8"/>
    </row>
    <row r="348" spans="2:5" x14ac:dyDescent="0.25">
      <c r="B348" s="18">
        <f t="shared" ca="1" si="5"/>
        <v>0</v>
      </c>
      <c r="C348" s="18">
        <f t="shared" ca="1" si="5"/>
        <v>0</v>
      </c>
      <c r="D348" s="19"/>
      <c r="E348" s="20"/>
    </row>
    <row r="349" spans="2:5" x14ac:dyDescent="0.25">
      <c r="B349" s="18">
        <f t="shared" ca="1" si="5"/>
        <v>0</v>
      </c>
      <c r="C349" s="18">
        <f t="shared" ca="1" si="5"/>
        <v>0</v>
      </c>
      <c r="D349" s="19"/>
      <c r="E349" s="20"/>
    </row>
    <row r="350" spans="2:5" x14ac:dyDescent="0.25">
      <c r="B350" s="18">
        <f t="shared" ca="1" si="5"/>
        <v>0</v>
      </c>
      <c r="C350" s="18">
        <f t="shared" ca="1" si="5"/>
        <v>0</v>
      </c>
      <c r="D350" s="19"/>
      <c r="E350" s="20"/>
    </row>
    <row r="351" spans="2:5" x14ac:dyDescent="0.25">
      <c r="B351" s="18">
        <f t="shared" ref="B351:C360" ca="1" si="6">B163</f>
        <v>0</v>
      </c>
      <c r="C351" s="18">
        <f t="shared" ca="1" si="6"/>
        <v>0</v>
      </c>
      <c r="D351" s="19"/>
      <c r="E351" s="20"/>
    </row>
    <row r="352" spans="2:5" x14ac:dyDescent="0.25">
      <c r="B352" s="18">
        <f t="shared" ca="1" si="6"/>
        <v>0</v>
      </c>
      <c r="C352" s="18">
        <f t="shared" ca="1" si="6"/>
        <v>0</v>
      </c>
      <c r="D352" s="19"/>
      <c r="E352" s="20"/>
    </row>
    <row r="353" spans="2:5" x14ac:dyDescent="0.25">
      <c r="B353" s="18">
        <f t="shared" ca="1" si="6"/>
        <v>0</v>
      </c>
      <c r="C353" s="18">
        <f t="shared" ca="1" si="6"/>
        <v>0</v>
      </c>
      <c r="D353" s="19"/>
      <c r="E353" s="20"/>
    </row>
    <row r="354" spans="2:5" x14ac:dyDescent="0.25">
      <c r="B354" s="18">
        <f t="shared" ca="1" si="6"/>
        <v>0</v>
      </c>
      <c r="C354" s="18">
        <f t="shared" ca="1" si="6"/>
        <v>0</v>
      </c>
      <c r="D354" s="19"/>
      <c r="E354" s="20"/>
    </row>
    <row r="355" spans="2:5" x14ac:dyDescent="0.25">
      <c r="B355" s="7">
        <f t="shared" ca="1" si="6"/>
        <v>0</v>
      </c>
      <c r="C355" s="7">
        <f t="shared" ca="1" si="6"/>
        <v>0</v>
      </c>
      <c r="D355" s="16"/>
      <c r="E355" s="8"/>
    </row>
    <row r="356" spans="2:5" x14ac:dyDescent="0.25">
      <c r="B356" s="7">
        <f t="shared" ca="1" si="6"/>
        <v>0</v>
      </c>
      <c r="C356" s="7">
        <f t="shared" ca="1" si="6"/>
        <v>0</v>
      </c>
      <c r="D356" s="16"/>
      <c r="E356" s="8"/>
    </row>
    <row r="357" spans="2:5" x14ac:dyDescent="0.25">
      <c r="B357" s="7">
        <f t="shared" ca="1" si="6"/>
        <v>0</v>
      </c>
      <c r="C357" s="7">
        <f t="shared" ca="1" si="6"/>
        <v>0</v>
      </c>
      <c r="D357" s="16"/>
      <c r="E357" s="8"/>
    </row>
    <row r="358" spans="2:5" x14ac:dyDescent="0.25">
      <c r="B358" s="7">
        <f t="shared" ca="1" si="6"/>
        <v>0</v>
      </c>
      <c r="C358" s="7">
        <f t="shared" ca="1" si="6"/>
        <v>0</v>
      </c>
      <c r="D358" s="16"/>
      <c r="E358" s="8"/>
    </row>
    <row r="359" spans="2:5" x14ac:dyDescent="0.25">
      <c r="B359" s="7">
        <f t="shared" ca="1" si="6"/>
        <v>0</v>
      </c>
      <c r="C359" s="7">
        <f t="shared" ca="1" si="6"/>
        <v>0</v>
      </c>
      <c r="D359" s="16"/>
      <c r="E359" s="8"/>
    </row>
    <row r="360" spans="2:5" x14ac:dyDescent="0.25">
      <c r="B360" s="7">
        <f t="shared" ca="1" si="6"/>
        <v>0</v>
      </c>
      <c r="C360" s="7">
        <f t="shared" ca="1" si="6"/>
        <v>0</v>
      </c>
      <c r="D360" s="16"/>
      <c r="E360" s="8"/>
    </row>
    <row r="361" spans="2:5" x14ac:dyDescent="0.25">
      <c r="B361" s="7">
        <f t="shared" ref="B361:C370" ca="1" si="7">B173</f>
        <v>0</v>
      </c>
      <c r="C361" s="7">
        <f t="shared" ca="1" si="7"/>
        <v>0</v>
      </c>
      <c r="D361" s="16"/>
      <c r="E361" s="8"/>
    </row>
    <row r="362" spans="2:5" x14ac:dyDescent="0.25">
      <c r="B362" s="18">
        <f t="shared" ca="1" si="7"/>
        <v>0</v>
      </c>
      <c r="C362" s="18">
        <f t="shared" ca="1" si="7"/>
        <v>0</v>
      </c>
      <c r="D362" s="19"/>
      <c r="E362" s="20"/>
    </row>
    <row r="363" spans="2:5" x14ac:dyDescent="0.25">
      <c r="B363" s="18">
        <f t="shared" ca="1" si="7"/>
        <v>0</v>
      </c>
      <c r="C363" s="18">
        <f t="shared" ca="1" si="7"/>
        <v>0</v>
      </c>
      <c r="D363" s="19"/>
      <c r="E363" s="20"/>
    </row>
    <row r="364" spans="2:5" x14ac:dyDescent="0.25">
      <c r="B364" s="18">
        <f t="shared" ca="1" si="7"/>
        <v>0</v>
      </c>
      <c r="C364" s="18">
        <f t="shared" ca="1" si="7"/>
        <v>0</v>
      </c>
      <c r="D364" s="19"/>
      <c r="E364" s="20"/>
    </row>
    <row r="365" spans="2:5" x14ac:dyDescent="0.25">
      <c r="B365" s="18">
        <f t="shared" ca="1" si="7"/>
        <v>0</v>
      </c>
      <c r="C365" s="18">
        <f t="shared" ca="1" si="7"/>
        <v>0</v>
      </c>
      <c r="D365" s="19"/>
      <c r="E365" s="20"/>
    </row>
    <row r="366" spans="2:5" x14ac:dyDescent="0.25">
      <c r="B366" s="18">
        <f t="shared" ca="1" si="7"/>
        <v>0</v>
      </c>
      <c r="C366" s="18">
        <f t="shared" ca="1" si="7"/>
        <v>0</v>
      </c>
      <c r="D366" s="19"/>
      <c r="E366" s="20"/>
    </row>
    <row r="367" spans="2:5" x14ac:dyDescent="0.25">
      <c r="B367" s="18">
        <f t="shared" ca="1" si="7"/>
        <v>0</v>
      </c>
      <c r="C367" s="18">
        <f t="shared" ca="1" si="7"/>
        <v>0</v>
      </c>
      <c r="D367" s="19"/>
      <c r="E367" s="20"/>
    </row>
    <row r="368" spans="2:5" x14ac:dyDescent="0.25">
      <c r="B368" s="18">
        <f t="shared" ca="1" si="7"/>
        <v>0</v>
      </c>
      <c r="C368" s="18">
        <f t="shared" ca="1" si="7"/>
        <v>0</v>
      </c>
      <c r="D368" s="19"/>
      <c r="E368" s="20"/>
    </row>
    <row r="369" spans="2:5" x14ac:dyDescent="0.25">
      <c r="B369" s="7">
        <f t="shared" ca="1" si="7"/>
        <v>0</v>
      </c>
      <c r="C369" s="7">
        <f t="shared" ca="1" si="7"/>
        <v>0</v>
      </c>
      <c r="D369" s="16"/>
      <c r="E369" s="8"/>
    </row>
    <row r="370" spans="2:5" x14ac:dyDescent="0.25">
      <c r="B370" s="7">
        <f t="shared" ca="1" si="7"/>
        <v>0</v>
      </c>
      <c r="C370" s="7">
        <f t="shared" ca="1" si="7"/>
        <v>0</v>
      </c>
      <c r="D370" s="16"/>
      <c r="E370" s="8"/>
    </row>
    <row r="371" spans="2:5" x14ac:dyDescent="0.25">
      <c r="B371" s="7">
        <f t="shared" ref="B371:C380" ca="1" si="8">B183</f>
        <v>0</v>
      </c>
      <c r="C371" s="7">
        <f t="shared" ca="1" si="8"/>
        <v>0</v>
      </c>
      <c r="D371" s="16"/>
      <c r="E371" s="8"/>
    </row>
    <row r="372" spans="2:5" x14ac:dyDescent="0.25">
      <c r="B372" s="7">
        <f t="shared" ca="1" si="8"/>
        <v>0</v>
      </c>
      <c r="C372" s="7">
        <f t="shared" ca="1" si="8"/>
        <v>0</v>
      </c>
      <c r="D372" s="16"/>
      <c r="E372" s="8"/>
    </row>
    <row r="373" spans="2:5" x14ac:dyDescent="0.25">
      <c r="B373" s="7">
        <f t="shared" ca="1" si="8"/>
        <v>0</v>
      </c>
      <c r="C373" s="7">
        <f t="shared" ca="1" si="8"/>
        <v>0</v>
      </c>
      <c r="D373" s="16"/>
      <c r="E373" s="8"/>
    </row>
    <row r="374" spans="2:5" x14ac:dyDescent="0.25">
      <c r="B374" s="7">
        <f t="shared" ca="1" si="8"/>
        <v>0</v>
      </c>
      <c r="C374" s="7">
        <f t="shared" ca="1" si="8"/>
        <v>0</v>
      </c>
      <c r="D374" s="16"/>
      <c r="E374" s="8"/>
    </row>
    <row r="375" spans="2:5" x14ac:dyDescent="0.25">
      <c r="B375" s="7">
        <f t="shared" ca="1" si="8"/>
        <v>0</v>
      </c>
      <c r="C375" s="7">
        <f t="shared" ca="1" si="8"/>
        <v>0</v>
      </c>
      <c r="D375" s="16"/>
      <c r="E375" s="8"/>
    </row>
    <row r="376" spans="2:5" x14ac:dyDescent="0.25">
      <c r="B376" s="18">
        <f t="shared" ca="1" si="8"/>
        <v>0</v>
      </c>
      <c r="C376" s="18">
        <f t="shared" ca="1" si="8"/>
        <v>0</v>
      </c>
      <c r="D376" s="19"/>
      <c r="E376" s="20"/>
    </row>
    <row r="377" spans="2:5" x14ac:dyDescent="0.25">
      <c r="B377" s="18">
        <f t="shared" ca="1" si="8"/>
        <v>0</v>
      </c>
      <c r="C377" s="18">
        <f t="shared" ca="1" si="8"/>
        <v>0</v>
      </c>
      <c r="D377" s="19"/>
      <c r="E377" s="20"/>
    </row>
    <row r="378" spans="2:5" x14ac:dyDescent="0.25">
      <c r="B378" s="18">
        <f t="shared" ca="1" si="8"/>
        <v>0</v>
      </c>
      <c r="C378" s="18">
        <f t="shared" ca="1" si="8"/>
        <v>0</v>
      </c>
      <c r="D378" s="19"/>
      <c r="E378" s="20"/>
    </row>
    <row r="379" spans="2:5" x14ac:dyDescent="0.25">
      <c r="B379" s="18">
        <f t="shared" ca="1" si="8"/>
        <v>0</v>
      </c>
      <c r="C379" s="18">
        <f t="shared" ca="1" si="8"/>
        <v>0</v>
      </c>
      <c r="D379" s="19"/>
      <c r="E379" s="20"/>
    </row>
    <row r="380" spans="2:5" x14ac:dyDescent="0.25">
      <c r="B380" s="18">
        <f t="shared" ca="1" si="8"/>
        <v>0</v>
      </c>
      <c r="C380" s="18">
        <f t="shared" ca="1" si="8"/>
        <v>0</v>
      </c>
      <c r="D380" s="19"/>
      <c r="E380" s="20"/>
    </row>
    <row r="381" spans="2:5" x14ac:dyDescent="0.25">
      <c r="B381" s="18">
        <f t="shared" ref="B381:C390" ca="1" si="9">B193</f>
        <v>0</v>
      </c>
      <c r="C381" s="18">
        <f t="shared" ca="1" si="9"/>
        <v>0</v>
      </c>
      <c r="D381" s="19"/>
      <c r="E381" s="20"/>
    </row>
    <row r="382" spans="2:5" x14ac:dyDescent="0.25">
      <c r="B382" s="18">
        <f t="shared" ca="1" si="9"/>
        <v>0</v>
      </c>
      <c r="C382" s="18">
        <f t="shared" ca="1" si="9"/>
        <v>0</v>
      </c>
      <c r="D382" s="19"/>
      <c r="E382" s="20"/>
    </row>
    <row r="383" spans="2:5" x14ac:dyDescent="0.25">
      <c r="B383" s="7">
        <f t="shared" ca="1" si="9"/>
        <v>0</v>
      </c>
      <c r="C383" s="7">
        <f t="shared" ca="1" si="9"/>
        <v>0</v>
      </c>
      <c r="D383" s="16"/>
      <c r="E383" s="8"/>
    </row>
    <row r="384" spans="2:5" x14ac:dyDescent="0.25">
      <c r="B384" s="7">
        <f t="shared" ca="1" si="9"/>
        <v>0</v>
      </c>
      <c r="C384" s="7">
        <f t="shared" ca="1" si="9"/>
        <v>0</v>
      </c>
      <c r="D384" s="16"/>
      <c r="E384" s="8"/>
    </row>
    <row r="385" spans="2:5" x14ac:dyDescent="0.25">
      <c r="B385" s="7">
        <f t="shared" ca="1" si="9"/>
        <v>0</v>
      </c>
      <c r="C385" s="7">
        <f t="shared" ca="1" si="9"/>
        <v>0</v>
      </c>
      <c r="D385" s="16"/>
      <c r="E385" s="8"/>
    </row>
    <row r="386" spans="2:5" x14ac:dyDescent="0.25">
      <c r="B386" s="7">
        <f t="shared" ca="1" si="9"/>
        <v>0</v>
      </c>
      <c r="C386" s="7">
        <f t="shared" ca="1" si="9"/>
        <v>0</v>
      </c>
      <c r="D386" s="16"/>
      <c r="E386" s="8"/>
    </row>
    <row r="387" spans="2:5" x14ac:dyDescent="0.25">
      <c r="B387" s="7">
        <f t="shared" ca="1" si="9"/>
        <v>0</v>
      </c>
      <c r="C387" s="7">
        <f t="shared" ca="1" si="9"/>
        <v>0</v>
      </c>
      <c r="D387" s="16"/>
      <c r="E387" s="8"/>
    </row>
    <row r="388" spans="2:5" x14ac:dyDescent="0.25">
      <c r="B388" s="7">
        <f t="shared" ca="1" si="9"/>
        <v>0</v>
      </c>
      <c r="C388" s="7">
        <f t="shared" ca="1" si="9"/>
        <v>0</v>
      </c>
      <c r="D388" s="16"/>
      <c r="E388" s="8"/>
    </row>
    <row r="389" spans="2:5" x14ac:dyDescent="0.25">
      <c r="B389" s="7">
        <f t="shared" ca="1" si="9"/>
        <v>0</v>
      </c>
      <c r="C389" s="7">
        <f t="shared" ca="1" si="9"/>
        <v>0</v>
      </c>
      <c r="D389" s="16"/>
      <c r="E389" s="8"/>
    </row>
    <row r="390" spans="2:5" x14ac:dyDescent="0.25">
      <c r="B390" s="18">
        <f t="shared" ca="1" si="9"/>
        <v>0</v>
      </c>
      <c r="C390" s="18">
        <f t="shared" ca="1" si="9"/>
        <v>0</v>
      </c>
      <c r="D390" s="19"/>
      <c r="E390" s="20"/>
    </row>
    <row r="391" spans="2:5" x14ac:dyDescent="0.25">
      <c r="B391" s="18">
        <f t="shared" ref="B391:C396" ca="1" si="10">B203</f>
        <v>0</v>
      </c>
      <c r="C391" s="18">
        <f t="shared" ca="1" si="10"/>
        <v>0</v>
      </c>
      <c r="D391" s="19"/>
      <c r="E391" s="20"/>
    </row>
    <row r="392" spans="2:5" x14ac:dyDescent="0.25">
      <c r="B392" s="18">
        <f t="shared" ca="1" si="10"/>
        <v>0</v>
      </c>
      <c r="C392" s="18">
        <f t="shared" ca="1" si="10"/>
        <v>0</v>
      </c>
      <c r="D392" s="19"/>
      <c r="E392" s="20"/>
    </row>
    <row r="393" spans="2:5" x14ac:dyDescent="0.25">
      <c r="B393" s="18">
        <f t="shared" ca="1" si="10"/>
        <v>0</v>
      </c>
      <c r="C393" s="18">
        <f t="shared" ca="1" si="10"/>
        <v>0</v>
      </c>
      <c r="D393" s="19"/>
      <c r="E393" s="20"/>
    </row>
    <row r="394" spans="2:5" x14ac:dyDescent="0.25">
      <c r="B394" s="18">
        <f t="shared" ca="1" si="10"/>
        <v>0</v>
      </c>
      <c r="C394" s="18">
        <f t="shared" ca="1" si="10"/>
        <v>0</v>
      </c>
      <c r="D394" s="19"/>
      <c r="E394" s="20"/>
    </row>
    <row r="395" spans="2:5" x14ac:dyDescent="0.25">
      <c r="B395" s="18">
        <f t="shared" ca="1" si="10"/>
        <v>0</v>
      </c>
      <c r="C395" s="18">
        <f t="shared" ca="1" si="10"/>
        <v>0</v>
      </c>
      <c r="D395" s="19"/>
      <c r="E395" s="20"/>
    </row>
    <row r="396" spans="2:5" x14ac:dyDescent="0.25">
      <c r="B396" s="18">
        <f t="shared" ca="1" si="10"/>
        <v>0</v>
      </c>
      <c r="C396" s="18">
        <f t="shared" ca="1" si="10"/>
        <v>0</v>
      </c>
      <c r="D396" s="19"/>
      <c r="E396" s="20"/>
    </row>
  </sheetData>
  <dataValidations count="1">
    <dataValidation type="list" allowBlank="1" showInputMessage="1" showErrorMessage="1" sqref="C8:C14 C16:C27">
      <formula1>NAFraces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96"/>
  <sheetViews>
    <sheetView workbookViewId="0">
      <pane ySplit="1" topLeftCell="A2" activePane="bottomLeft" state="frozen"/>
      <selection pane="bottomLeft" activeCell="H2" sqref="H2"/>
    </sheetView>
  </sheetViews>
  <sheetFormatPr defaultRowHeight="15" x14ac:dyDescent="0.25"/>
  <cols>
    <col min="1" max="1" width="6.7109375" style="3" bestFit="1" customWidth="1"/>
    <col min="2" max="2" width="6.42578125" style="3" bestFit="1" customWidth="1"/>
    <col min="3" max="4" width="9.7109375" style="3" bestFit="1" customWidth="1"/>
    <col min="5" max="6" width="8.7109375" style="3" bestFit="1" customWidth="1"/>
    <col min="7" max="8" width="14.140625" style="3" bestFit="1" customWidth="1"/>
    <col min="9" max="9" width="9" style="22" bestFit="1" customWidth="1"/>
    <col min="10" max="10" width="8.5703125" style="22" bestFit="1" customWidth="1"/>
    <col min="11" max="11" width="9.7109375" style="22" bestFit="1" customWidth="1"/>
    <col min="12" max="12" width="9.28515625" style="22" bestFit="1" customWidth="1"/>
    <col min="13" max="13" width="7" style="21" bestFit="1" customWidth="1"/>
  </cols>
  <sheetData>
    <row r="1" spans="1:13" x14ac:dyDescent="0.25">
      <c r="A1" s="3" t="s">
        <v>18</v>
      </c>
      <c r="B1" s="3" t="s">
        <v>19</v>
      </c>
      <c r="C1" s="3" t="s">
        <v>45</v>
      </c>
      <c r="D1" s="3" t="s">
        <v>46</v>
      </c>
      <c r="E1" s="3" t="s">
        <v>47</v>
      </c>
      <c r="F1" s="3" t="s">
        <v>48</v>
      </c>
      <c r="G1" s="3" t="s">
        <v>21</v>
      </c>
      <c r="H1" s="3" t="s">
        <v>22</v>
      </c>
      <c r="I1" s="22" t="s">
        <v>14</v>
      </c>
      <c r="J1" s="22" t="s">
        <v>15</v>
      </c>
      <c r="K1" s="22" t="s">
        <v>30</v>
      </c>
      <c r="L1" s="22" t="s">
        <v>16</v>
      </c>
      <c r="M1" s="21" t="s">
        <v>29</v>
      </c>
    </row>
    <row r="2" spans="1:13" x14ac:dyDescent="0.25">
      <c r="A2" s="3">
        <v>1</v>
      </c>
      <c r="B2" s="3">
        <v>1</v>
      </c>
      <c r="C2" s="3">
        <f ca="1">OFFSET('Working - Round Robin'!C$2,Results!$B2,0)</f>
        <v>2</v>
      </c>
      <c r="D2" s="3">
        <f ca="1">OFFSET('Working - Round Robin'!D$2,Results!$B2,0)</f>
        <v>14</v>
      </c>
      <c r="E2" s="3">
        <f ca="1">VLOOKUP(C2,'Working - Round Robin'!$G$2:$AA$31,Results!$A2+1,FALSE)</f>
        <v>1</v>
      </c>
      <c r="F2" s="3">
        <f ca="1">VLOOKUP(D2,'Working - Round Robin'!$G$2:$AA$31,Results!$A2+1,FALSE)</f>
        <v>14</v>
      </c>
      <c r="G2" s="3">
        <f ca="1">OFFSET(Setup!$B$7,E2,0)</f>
        <v>0</v>
      </c>
      <c r="H2" s="3">
        <f ca="1">OFFSET(Setup!$B$7,F2,0)</f>
        <v>0</v>
      </c>
      <c r="I2" s="32"/>
      <c r="M2" s="21">
        <f>IF(AND(I2&lt;&gt;"",J2&lt;&gt;"",K2&lt;&gt;"",L2&lt;&gt;""),1,0)</f>
        <v>0</v>
      </c>
    </row>
    <row r="3" spans="1:13" x14ac:dyDescent="0.25">
      <c r="A3" s="3">
        <f t="shared" ref="A3:A34" si="0">IF(B2=teams/2,A2+1,A2)</f>
        <v>1</v>
      </c>
      <c r="B3" s="3">
        <f t="shared" ref="B3:B34" si="1">IF(B2=teams/2,1,B2+1)</f>
        <v>2</v>
      </c>
      <c r="C3" s="3">
        <f ca="1">OFFSET('Working - Round Robin'!C$2,Results!$B3,0)</f>
        <v>1</v>
      </c>
      <c r="D3" s="3">
        <f ca="1">OFFSET('Working - Round Robin'!D$2,Results!$B3,0)</f>
        <v>3</v>
      </c>
      <c r="E3" s="3">
        <f ca="1">VLOOKUP(C3,'Working - Round Robin'!$G$2:$AA$31,Results!$A3+1,FALSE)</f>
        <v>13</v>
      </c>
      <c r="F3" s="3">
        <f ca="1">VLOOKUP(D3,'Working - Round Robin'!$G$2:$AA$31,Results!$A3+1,FALSE)</f>
        <v>2</v>
      </c>
      <c r="G3" s="3">
        <f ca="1">OFFSET(Setup!$B$7,E3,0)</f>
        <v>0</v>
      </c>
      <c r="H3" s="3">
        <f ca="1">OFFSET(Setup!$B$7,F3,0)</f>
        <v>0</v>
      </c>
      <c r="M3" s="21">
        <f t="shared" ref="M3:M66" si="2">IF(AND(I3&lt;&gt;"",J3&lt;&gt;"",K3&lt;&gt;"",L3&lt;&gt;""),1,0)</f>
        <v>0</v>
      </c>
    </row>
    <row r="4" spans="1:13" x14ac:dyDescent="0.25">
      <c r="A4" s="3">
        <f t="shared" si="0"/>
        <v>1</v>
      </c>
      <c r="B4" s="3">
        <f t="shared" si="1"/>
        <v>3</v>
      </c>
      <c r="C4" s="3">
        <f ca="1">OFFSET('Working - Round Robin'!C$2,Results!$B4,0)</f>
        <v>13</v>
      </c>
      <c r="D4" s="3">
        <f ca="1">OFFSET('Working - Round Robin'!D$2,Results!$B4,0)</f>
        <v>4</v>
      </c>
      <c r="E4" s="3">
        <f ca="1">VLOOKUP(C4,'Working - Round Robin'!$G$2:$AA$31,Results!$A4+1,FALSE)</f>
        <v>12</v>
      </c>
      <c r="F4" s="3">
        <f ca="1">VLOOKUP(D4,'Working - Round Robin'!$G$2:$AA$31,Results!$A4+1,FALSE)</f>
        <v>3</v>
      </c>
      <c r="G4" s="3">
        <f ca="1">OFFSET(Setup!$B$7,E4,0)</f>
        <v>0</v>
      </c>
      <c r="H4" s="3">
        <f ca="1">OFFSET(Setup!$B$7,F4,0)</f>
        <v>0</v>
      </c>
      <c r="M4" s="21">
        <f t="shared" si="2"/>
        <v>0</v>
      </c>
    </row>
    <row r="5" spans="1:13" x14ac:dyDescent="0.25">
      <c r="A5" s="3">
        <f t="shared" si="0"/>
        <v>1</v>
      </c>
      <c r="B5" s="3">
        <f t="shared" si="1"/>
        <v>4</v>
      </c>
      <c r="C5" s="3">
        <f ca="1">OFFSET('Working - Round Robin'!C$2,Results!$B5,0)</f>
        <v>12</v>
      </c>
      <c r="D5" s="3">
        <f ca="1">OFFSET('Working - Round Robin'!D$2,Results!$B5,0)</f>
        <v>5</v>
      </c>
      <c r="E5" s="3">
        <f ca="1">VLOOKUP(C5,'Working - Round Robin'!$G$2:$AA$31,Results!$A5+1,FALSE)</f>
        <v>11</v>
      </c>
      <c r="F5" s="3">
        <f ca="1">VLOOKUP(D5,'Working - Round Robin'!$G$2:$AA$31,Results!$A5+1,FALSE)</f>
        <v>4</v>
      </c>
      <c r="G5" s="3">
        <f ca="1">OFFSET(Setup!$B$7,E5,0)</f>
        <v>0</v>
      </c>
      <c r="H5" s="3">
        <f ca="1">OFFSET(Setup!$B$7,F5,0)</f>
        <v>0</v>
      </c>
      <c r="M5" s="21">
        <f t="shared" si="2"/>
        <v>0</v>
      </c>
    </row>
    <row r="6" spans="1:13" x14ac:dyDescent="0.25">
      <c r="A6" s="3">
        <f t="shared" si="0"/>
        <v>1</v>
      </c>
      <c r="B6" s="3">
        <f t="shared" si="1"/>
        <v>5</v>
      </c>
      <c r="C6" s="3">
        <f ca="1">OFFSET('Working - Round Robin'!C$2,Results!$B6,0)</f>
        <v>11</v>
      </c>
      <c r="D6" s="3">
        <f ca="1">OFFSET('Working - Round Robin'!D$2,Results!$B6,0)</f>
        <v>6</v>
      </c>
      <c r="E6" s="3">
        <f ca="1">VLOOKUP(C6,'Working - Round Robin'!$G$2:$AA$31,Results!$A6+1,FALSE)</f>
        <v>10</v>
      </c>
      <c r="F6" s="3">
        <f ca="1">VLOOKUP(D6,'Working - Round Robin'!$G$2:$AA$31,Results!$A6+1,FALSE)</f>
        <v>5</v>
      </c>
      <c r="G6" s="3">
        <f ca="1">OFFSET(Setup!$B$7,E6,0)</f>
        <v>0</v>
      </c>
      <c r="H6" s="3">
        <f ca="1">OFFSET(Setup!$B$7,F6,0)</f>
        <v>0</v>
      </c>
      <c r="M6" s="21">
        <f t="shared" si="2"/>
        <v>0</v>
      </c>
    </row>
    <row r="7" spans="1:13" x14ac:dyDescent="0.25">
      <c r="A7" s="3">
        <f t="shared" si="0"/>
        <v>1</v>
      </c>
      <c r="B7" s="3">
        <f t="shared" si="1"/>
        <v>6</v>
      </c>
      <c r="C7" s="3">
        <f ca="1">OFFSET('Working - Round Robin'!C$2,Results!$B7,0)</f>
        <v>10</v>
      </c>
      <c r="D7" s="3">
        <f ca="1">OFFSET('Working - Round Robin'!D$2,Results!$B7,0)</f>
        <v>7</v>
      </c>
      <c r="E7" s="3">
        <f ca="1">VLOOKUP(C7,'Working - Round Robin'!$G$2:$AA$31,Results!$A7+1,FALSE)</f>
        <v>9</v>
      </c>
      <c r="F7" s="3">
        <f ca="1">VLOOKUP(D7,'Working - Round Robin'!$G$2:$AA$31,Results!$A7+1,FALSE)</f>
        <v>6</v>
      </c>
      <c r="G7" s="3">
        <f ca="1">OFFSET(Setup!$B$7,E7,0)</f>
        <v>0</v>
      </c>
      <c r="H7" s="3">
        <f ca="1">OFFSET(Setup!$B$7,F7,0)</f>
        <v>0</v>
      </c>
      <c r="M7" s="21">
        <f t="shared" si="2"/>
        <v>0</v>
      </c>
    </row>
    <row r="8" spans="1:13" x14ac:dyDescent="0.25">
      <c r="A8" s="3">
        <f t="shared" si="0"/>
        <v>1</v>
      </c>
      <c r="B8" s="3">
        <f t="shared" si="1"/>
        <v>7</v>
      </c>
      <c r="C8" s="3">
        <f ca="1">OFFSET('Working - Round Robin'!C$2,Results!$B8,0)</f>
        <v>9</v>
      </c>
      <c r="D8" s="3">
        <f ca="1">OFFSET('Working - Round Robin'!D$2,Results!$B8,0)</f>
        <v>8</v>
      </c>
      <c r="E8" s="3">
        <f ca="1">VLOOKUP(C8,'Working - Round Robin'!$G$2:$AA$31,Results!$A8+1,FALSE)</f>
        <v>8</v>
      </c>
      <c r="F8" s="3">
        <f ca="1">VLOOKUP(D8,'Working - Round Robin'!$G$2:$AA$31,Results!$A8+1,FALSE)</f>
        <v>7</v>
      </c>
      <c r="G8" s="3">
        <f ca="1">OFFSET(Setup!$B$7,E8,0)</f>
        <v>0</v>
      </c>
      <c r="H8" s="3">
        <f ca="1">OFFSET(Setup!$B$7,F8,0)</f>
        <v>0</v>
      </c>
      <c r="M8" s="21">
        <f t="shared" si="2"/>
        <v>0</v>
      </c>
    </row>
    <row r="9" spans="1:13" x14ac:dyDescent="0.25">
      <c r="A9" s="3">
        <f t="shared" si="0"/>
        <v>2</v>
      </c>
      <c r="B9" s="3">
        <f t="shared" si="1"/>
        <v>1</v>
      </c>
      <c r="C9" s="3">
        <f ca="1">OFFSET('Working - Round Robin'!C$2,Results!$B9,0)</f>
        <v>2</v>
      </c>
      <c r="D9" s="3">
        <f ca="1">OFFSET('Working - Round Robin'!D$2,Results!$B9,0)</f>
        <v>14</v>
      </c>
      <c r="E9" s="3">
        <f ca="1">VLOOKUP(C9,'Working - Round Robin'!$G$2:$AA$31,Results!$A9+1,FALSE)</f>
        <v>13</v>
      </c>
      <c r="F9" s="3">
        <f ca="1">VLOOKUP(D9,'Working - Round Robin'!$G$2:$AA$31,Results!$A9+1,FALSE)</f>
        <v>14</v>
      </c>
      <c r="G9" s="3">
        <f ca="1">OFFSET(Setup!$B$7,E9,0)</f>
        <v>0</v>
      </c>
      <c r="H9" s="3">
        <f ca="1">OFFSET(Setup!$B$7,F9,0)</f>
        <v>0</v>
      </c>
      <c r="M9" s="21">
        <f t="shared" si="2"/>
        <v>0</v>
      </c>
    </row>
    <row r="10" spans="1:13" x14ac:dyDescent="0.25">
      <c r="A10" s="3">
        <f t="shared" si="0"/>
        <v>2</v>
      </c>
      <c r="B10" s="3">
        <f t="shared" si="1"/>
        <v>2</v>
      </c>
      <c r="C10" s="3">
        <f ca="1">OFFSET('Working - Round Robin'!C$2,Results!$B10,0)</f>
        <v>1</v>
      </c>
      <c r="D10" s="3">
        <f ca="1">OFFSET('Working - Round Robin'!D$2,Results!$B10,0)</f>
        <v>3</v>
      </c>
      <c r="E10" s="3">
        <f ca="1">VLOOKUP(C10,'Working - Round Robin'!$G$2:$AA$31,Results!$A10+1,FALSE)</f>
        <v>12</v>
      </c>
      <c r="F10" s="3">
        <f ca="1">VLOOKUP(D10,'Working - Round Robin'!$G$2:$AA$31,Results!$A10+1,FALSE)</f>
        <v>1</v>
      </c>
      <c r="G10" s="3">
        <f ca="1">OFFSET(Setup!$B$7,E10,0)</f>
        <v>0</v>
      </c>
      <c r="H10" s="3">
        <f ca="1">OFFSET(Setup!$B$7,F10,0)</f>
        <v>0</v>
      </c>
      <c r="M10" s="21">
        <f t="shared" si="2"/>
        <v>0</v>
      </c>
    </row>
    <row r="11" spans="1:13" x14ac:dyDescent="0.25">
      <c r="A11" s="3">
        <f t="shared" si="0"/>
        <v>2</v>
      </c>
      <c r="B11" s="3">
        <f t="shared" si="1"/>
        <v>3</v>
      </c>
      <c r="C11" s="3">
        <f ca="1">OFFSET('Working - Round Robin'!C$2,Results!$B11,0)</f>
        <v>13</v>
      </c>
      <c r="D11" s="3">
        <f ca="1">OFFSET('Working - Round Robin'!D$2,Results!$B11,0)</f>
        <v>4</v>
      </c>
      <c r="E11" s="3">
        <f ca="1">VLOOKUP(C11,'Working - Round Robin'!$G$2:$AA$31,Results!$A11+1,FALSE)</f>
        <v>11</v>
      </c>
      <c r="F11" s="3">
        <f ca="1">VLOOKUP(D11,'Working - Round Robin'!$G$2:$AA$31,Results!$A11+1,FALSE)</f>
        <v>2</v>
      </c>
      <c r="G11" s="3">
        <f ca="1">OFFSET(Setup!$B$7,E11,0)</f>
        <v>0</v>
      </c>
      <c r="H11" s="3">
        <f ca="1">OFFSET(Setup!$B$7,F11,0)</f>
        <v>0</v>
      </c>
      <c r="M11" s="21">
        <f t="shared" si="2"/>
        <v>0</v>
      </c>
    </row>
    <row r="12" spans="1:13" x14ac:dyDescent="0.25">
      <c r="A12" s="3">
        <f t="shared" si="0"/>
        <v>2</v>
      </c>
      <c r="B12" s="3">
        <f t="shared" si="1"/>
        <v>4</v>
      </c>
      <c r="C12" s="3">
        <f ca="1">OFFSET('Working - Round Robin'!C$2,Results!$B12,0)</f>
        <v>12</v>
      </c>
      <c r="D12" s="3">
        <f ca="1">OFFSET('Working - Round Robin'!D$2,Results!$B12,0)</f>
        <v>5</v>
      </c>
      <c r="E12" s="3">
        <f ca="1">VLOOKUP(C12,'Working - Round Robin'!$G$2:$AA$31,Results!$A12+1,FALSE)</f>
        <v>10</v>
      </c>
      <c r="F12" s="3">
        <f ca="1">VLOOKUP(D12,'Working - Round Robin'!$G$2:$AA$31,Results!$A12+1,FALSE)</f>
        <v>3</v>
      </c>
      <c r="G12" s="3">
        <f ca="1">OFFSET(Setup!$B$7,E12,0)</f>
        <v>0</v>
      </c>
      <c r="H12" s="3">
        <f ca="1">OFFSET(Setup!$B$7,F12,0)</f>
        <v>0</v>
      </c>
      <c r="M12" s="21">
        <f t="shared" si="2"/>
        <v>0</v>
      </c>
    </row>
    <row r="13" spans="1:13" x14ac:dyDescent="0.25">
      <c r="A13" s="3">
        <f t="shared" si="0"/>
        <v>2</v>
      </c>
      <c r="B13" s="3">
        <f t="shared" si="1"/>
        <v>5</v>
      </c>
      <c r="C13" s="3">
        <f ca="1">OFFSET('Working - Round Robin'!C$2,Results!$B13,0)</f>
        <v>11</v>
      </c>
      <c r="D13" s="3">
        <f ca="1">OFFSET('Working - Round Robin'!D$2,Results!$B13,0)</f>
        <v>6</v>
      </c>
      <c r="E13" s="3">
        <f ca="1">VLOOKUP(C13,'Working - Round Robin'!$G$2:$AA$31,Results!$A13+1,FALSE)</f>
        <v>9</v>
      </c>
      <c r="F13" s="3">
        <f ca="1">VLOOKUP(D13,'Working - Round Robin'!$G$2:$AA$31,Results!$A13+1,FALSE)</f>
        <v>4</v>
      </c>
      <c r="G13" s="3">
        <f ca="1">OFFSET(Setup!$B$7,E13,0)</f>
        <v>0</v>
      </c>
      <c r="H13" s="3">
        <f ca="1">OFFSET(Setup!$B$7,F13,0)</f>
        <v>0</v>
      </c>
      <c r="M13" s="21">
        <f t="shared" si="2"/>
        <v>0</v>
      </c>
    </row>
    <row r="14" spans="1:13" x14ac:dyDescent="0.25">
      <c r="A14" s="3">
        <f t="shared" si="0"/>
        <v>2</v>
      </c>
      <c r="B14" s="3">
        <f t="shared" si="1"/>
        <v>6</v>
      </c>
      <c r="C14" s="3">
        <f ca="1">OFFSET('Working - Round Robin'!C$2,Results!$B14,0)</f>
        <v>10</v>
      </c>
      <c r="D14" s="3">
        <f ca="1">OFFSET('Working - Round Robin'!D$2,Results!$B14,0)</f>
        <v>7</v>
      </c>
      <c r="E14" s="3">
        <f ca="1">VLOOKUP(C14,'Working - Round Robin'!$G$2:$AA$31,Results!$A14+1,FALSE)</f>
        <v>8</v>
      </c>
      <c r="F14" s="3">
        <f ca="1">VLOOKUP(D14,'Working - Round Robin'!$G$2:$AA$31,Results!$A14+1,FALSE)</f>
        <v>5</v>
      </c>
      <c r="G14" s="3">
        <f ca="1">OFFSET(Setup!$B$7,E14,0)</f>
        <v>0</v>
      </c>
      <c r="H14" s="3">
        <f ca="1">OFFSET(Setup!$B$7,F14,0)</f>
        <v>0</v>
      </c>
      <c r="M14" s="21">
        <f t="shared" si="2"/>
        <v>0</v>
      </c>
    </row>
    <row r="15" spans="1:13" x14ac:dyDescent="0.25">
      <c r="A15" s="3">
        <f t="shared" si="0"/>
        <v>2</v>
      </c>
      <c r="B15" s="3">
        <f t="shared" si="1"/>
        <v>7</v>
      </c>
      <c r="C15" s="3">
        <f ca="1">OFFSET('Working - Round Robin'!C$2,Results!$B15,0)</f>
        <v>9</v>
      </c>
      <c r="D15" s="3">
        <f ca="1">OFFSET('Working - Round Robin'!D$2,Results!$B15,0)</f>
        <v>8</v>
      </c>
      <c r="E15" s="3">
        <f ca="1">VLOOKUP(C15,'Working - Round Robin'!$G$2:$AA$31,Results!$A15+1,FALSE)</f>
        <v>7</v>
      </c>
      <c r="F15" s="3">
        <f ca="1">VLOOKUP(D15,'Working - Round Robin'!$G$2:$AA$31,Results!$A15+1,FALSE)</f>
        <v>6</v>
      </c>
      <c r="G15" s="3">
        <f ca="1">OFFSET(Setup!$B$7,E15,0)</f>
        <v>0</v>
      </c>
      <c r="H15" s="3">
        <f ca="1">OFFSET(Setup!$B$7,F15,0)</f>
        <v>0</v>
      </c>
      <c r="M15" s="21">
        <f t="shared" si="2"/>
        <v>0</v>
      </c>
    </row>
    <row r="16" spans="1:13" x14ac:dyDescent="0.25">
      <c r="A16" s="3">
        <f t="shared" si="0"/>
        <v>3</v>
      </c>
      <c r="B16" s="3">
        <f t="shared" si="1"/>
        <v>1</v>
      </c>
      <c r="C16" s="3">
        <f ca="1">OFFSET('Working - Round Robin'!C$2,Results!$B16,0)</f>
        <v>2</v>
      </c>
      <c r="D16" s="3">
        <f ca="1">OFFSET('Working - Round Robin'!D$2,Results!$B16,0)</f>
        <v>14</v>
      </c>
      <c r="E16" s="3">
        <f ca="1">VLOOKUP(C16,'Working - Round Robin'!$G$2:$AA$31,Results!$A16+1,FALSE)</f>
        <v>12</v>
      </c>
      <c r="F16" s="3">
        <f ca="1">VLOOKUP(D16,'Working - Round Robin'!$G$2:$AA$31,Results!$A16+1,FALSE)</f>
        <v>14</v>
      </c>
      <c r="G16" s="3">
        <f ca="1">OFFSET(Setup!$B$7,E16,0)</f>
        <v>0</v>
      </c>
      <c r="H16" s="3">
        <f ca="1">OFFSET(Setup!$B$7,F16,0)</f>
        <v>0</v>
      </c>
      <c r="M16" s="21">
        <f t="shared" si="2"/>
        <v>0</v>
      </c>
    </row>
    <row r="17" spans="1:13" x14ac:dyDescent="0.25">
      <c r="A17" s="3">
        <f t="shared" si="0"/>
        <v>3</v>
      </c>
      <c r="B17" s="3">
        <f t="shared" si="1"/>
        <v>2</v>
      </c>
      <c r="C17" s="3">
        <f ca="1">OFFSET('Working - Round Robin'!C$2,Results!$B17,0)</f>
        <v>1</v>
      </c>
      <c r="D17" s="3">
        <f ca="1">OFFSET('Working - Round Robin'!D$2,Results!$B17,0)</f>
        <v>3</v>
      </c>
      <c r="E17" s="3">
        <f ca="1">VLOOKUP(C17,'Working - Round Robin'!$G$2:$AA$31,Results!$A17+1,FALSE)</f>
        <v>11</v>
      </c>
      <c r="F17" s="3">
        <f ca="1">VLOOKUP(D17,'Working - Round Robin'!$G$2:$AA$31,Results!$A17+1,FALSE)</f>
        <v>13</v>
      </c>
      <c r="G17" s="3">
        <f ca="1">OFFSET(Setup!$B$7,E17,0)</f>
        <v>0</v>
      </c>
      <c r="H17" s="3">
        <f ca="1">OFFSET(Setup!$B$7,F17,0)</f>
        <v>0</v>
      </c>
      <c r="M17" s="21">
        <f t="shared" si="2"/>
        <v>0</v>
      </c>
    </row>
    <row r="18" spans="1:13" x14ac:dyDescent="0.25">
      <c r="A18" s="3">
        <f t="shared" si="0"/>
        <v>3</v>
      </c>
      <c r="B18" s="3">
        <f t="shared" si="1"/>
        <v>3</v>
      </c>
      <c r="C18" s="3">
        <f ca="1">OFFSET('Working - Round Robin'!C$2,Results!$B18,0)</f>
        <v>13</v>
      </c>
      <c r="D18" s="3">
        <f ca="1">OFFSET('Working - Round Robin'!D$2,Results!$B18,0)</f>
        <v>4</v>
      </c>
      <c r="E18" s="3">
        <f ca="1">VLOOKUP(C18,'Working - Round Robin'!$G$2:$AA$31,Results!$A18+1,FALSE)</f>
        <v>10</v>
      </c>
      <c r="F18" s="3">
        <f ca="1">VLOOKUP(D18,'Working - Round Robin'!$G$2:$AA$31,Results!$A18+1,FALSE)</f>
        <v>1</v>
      </c>
      <c r="G18" s="3">
        <f ca="1">OFFSET(Setup!$B$7,E18,0)</f>
        <v>0</v>
      </c>
      <c r="H18" s="3">
        <f ca="1">OFFSET(Setup!$B$7,F18,0)</f>
        <v>0</v>
      </c>
      <c r="M18" s="21">
        <f t="shared" si="2"/>
        <v>0</v>
      </c>
    </row>
    <row r="19" spans="1:13" x14ac:dyDescent="0.25">
      <c r="A19" s="3">
        <f t="shared" si="0"/>
        <v>3</v>
      </c>
      <c r="B19" s="3">
        <f t="shared" si="1"/>
        <v>4</v>
      </c>
      <c r="C19" s="3">
        <f ca="1">OFFSET('Working - Round Robin'!C$2,Results!$B19,0)</f>
        <v>12</v>
      </c>
      <c r="D19" s="3">
        <f ca="1">OFFSET('Working - Round Robin'!D$2,Results!$B19,0)</f>
        <v>5</v>
      </c>
      <c r="E19" s="3">
        <f ca="1">VLOOKUP(C19,'Working - Round Robin'!$G$2:$AA$31,Results!$A19+1,FALSE)</f>
        <v>9</v>
      </c>
      <c r="F19" s="3">
        <f ca="1">VLOOKUP(D19,'Working - Round Robin'!$G$2:$AA$31,Results!$A19+1,FALSE)</f>
        <v>2</v>
      </c>
      <c r="G19" s="3">
        <f ca="1">OFFSET(Setup!$B$7,E19,0)</f>
        <v>0</v>
      </c>
      <c r="H19" s="3">
        <f ca="1">OFFSET(Setup!$B$7,F19,0)</f>
        <v>0</v>
      </c>
      <c r="M19" s="21">
        <f t="shared" si="2"/>
        <v>0</v>
      </c>
    </row>
    <row r="20" spans="1:13" x14ac:dyDescent="0.25">
      <c r="A20" s="3">
        <f t="shared" si="0"/>
        <v>3</v>
      </c>
      <c r="B20" s="3">
        <f t="shared" si="1"/>
        <v>5</v>
      </c>
      <c r="C20" s="3">
        <f ca="1">OFFSET('Working - Round Robin'!C$2,Results!$B20,0)</f>
        <v>11</v>
      </c>
      <c r="D20" s="3">
        <f ca="1">OFFSET('Working - Round Robin'!D$2,Results!$B20,0)</f>
        <v>6</v>
      </c>
      <c r="E20" s="3">
        <f ca="1">VLOOKUP(C20,'Working - Round Robin'!$G$2:$AA$31,Results!$A20+1,FALSE)</f>
        <v>8</v>
      </c>
      <c r="F20" s="3">
        <f ca="1">VLOOKUP(D20,'Working - Round Robin'!$G$2:$AA$31,Results!$A20+1,FALSE)</f>
        <v>3</v>
      </c>
      <c r="G20" s="3">
        <f ca="1">OFFSET(Setup!$B$7,E20,0)</f>
        <v>0</v>
      </c>
      <c r="H20" s="3">
        <f ca="1">OFFSET(Setup!$B$7,F20,0)</f>
        <v>0</v>
      </c>
      <c r="M20" s="21">
        <f t="shared" si="2"/>
        <v>0</v>
      </c>
    </row>
    <row r="21" spans="1:13" x14ac:dyDescent="0.25">
      <c r="A21" s="3">
        <f t="shared" si="0"/>
        <v>3</v>
      </c>
      <c r="B21" s="3">
        <f t="shared" si="1"/>
        <v>6</v>
      </c>
      <c r="C21" s="3">
        <f ca="1">OFFSET('Working - Round Robin'!C$2,Results!$B21,0)</f>
        <v>10</v>
      </c>
      <c r="D21" s="3">
        <f ca="1">OFFSET('Working - Round Robin'!D$2,Results!$B21,0)</f>
        <v>7</v>
      </c>
      <c r="E21" s="3">
        <f ca="1">VLOOKUP(C21,'Working - Round Robin'!$G$2:$AA$31,Results!$A21+1,FALSE)</f>
        <v>7</v>
      </c>
      <c r="F21" s="3">
        <f ca="1">VLOOKUP(D21,'Working - Round Robin'!$G$2:$AA$31,Results!$A21+1,FALSE)</f>
        <v>4</v>
      </c>
      <c r="G21" s="3">
        <f ca="1">OFFSET(Setup!$B$7,E21,0)</f>
        <v>0</v>
      </c>
      <c r="H21" s="3">
        <f ca="1">OFFSET(Setup!$B$7,F21,0)</f>
        <v>0</v>
      </c>
      <c r="M21" s="21">
        <f t="shared" si="2"/>
        <v>0</v>
      </c>
    </row>
    <row r="22" spans="1:13" x14ac:dyDescent="0.25">
      <c r="A22" s="3">
        <f t="shared" si="0"/>
        <v>3</v>
      </c>
      <c r="B22" s="3">
        <f t="shared" si="1"/>
        <v>7</v>
      </c>
      <c r="C22" s="3">
        <f ca="1">OFFSET('Working - Round Robin'!C$2,Results!$B22,0)</f>
        <v>9</v>
      </c>
      <c r="D22" s="3">
        <f ca="1">OFFSET('Working - Round Robin'!D$2,Results!$B22,0)</f>
        <v>8</v>
      </c>
      <c r="E22" s="3">
        <f ca="1">VLOOKUP(C22,'Working - Round Robin'!$G$2:$AA$31,Results!$A22+1,FALSE)</f>
        <v>6</v>
      </c>
      <c r="F22" s="3">
        <f ca="1">VLOOKUP(D22,'Working - Round Robin'!$G$2:$AA$31,Results!$A22+1,FALSE)</f>
        <v>5</v>
      </c>
      <c r="G22" s="3">
        <f ca="1">OFFSET(Setup!$B$7,E22,0)</f>
        <v>0</v>
      </c>
      <c r="H22" s="3">
        <f ca="1">OFFSET(Setup!$B$7,F22,0)</f>
        <v>0</v>
      </c>
      <c r="M22" s="21">
        <f t="shared" si="2"/>
        <v>0</v>
      </c>
    </row>
    <row r="23" spans="1:13" x14ac:dyDescent="0.25">
      <c r="A23" s="3">
        <f t="shared" si="0"/>
        <v>4</v>
      </c>
      <c r="B23" s="3">
        <f t="shared" si="1"/>
        <v>1</v>
      </c>
      <c r="C23" s="3">
        <f ca="1">OFFSET('Working - Round Robin'!C$2,Results!$B23,0)</f>
        <v>2</v>
      </c>
      <c r="D23" s="3">
        <f ca="1">OFFSET('Working - Round Robin'!D$2,Results!$B23,0)</f>
        <v>14</v>
      </c>
      <c r="E23" s="3">
        <f ca="1">VLOOKUP(C23,'Working - Round Robin'!$G$2:$AA$31,Results!$A23+1,FALSE)</f>
        <v>11</v>
      </c>
      <c r="F23" s="3">
        <f ca="1">VLOOKUP(D23,'Working - Round Robin'!$G$2:$AA$31,Results!$A23+1,FALSE)</f>
        <v>14</v>
      </c>
      <c r="G23" s="3">
        <f ca="1">OFFSET(Setup!$B$7,E23,0)</f>
        <v>0</v>
      </c>
      <c r="H23" s="3">
        <f ca="1">OFFSET(Setup!$B$7,F23,0)</f>
        <v>0</v>
      </c>
      <c r="M23" s="21">
        <f t="shared" si="2"/>
        <v>0</v>
      </c>
    </row>
    <row r="24" spans="1:13" x14ac:dyDescent="0.25">
      <c r="A24" s="3">
        <f t="shared" si="0"/>
        <v>4</v>
      </c>
      <c r="B24" s="3">
        <f t="shared" si="1"/>
        <v>2</v>
      </c>
      <c r="C24" s="3">
        <f ca="1">OFFSET('Working - Round Robin'!C$2,Results!$B24,0)</f>
        <v>1</v>
      </c>
      <c r="D24" s="3">
        <f ca="1">OFFSET('Working - Round Robin'!D$2,Results!$B24,0)</f>
        <v>3</v>
      </c>
      <c r="E24" s="3">
        <f ca="1">VLOOKUP(C24,'Working - Round Robin'!$G$2:$AA$31,Results!$A24+1,FALSE)</f>
        <v>10</v>
      </c>
      <c r="F24" s="3">
        <f ca="1">VLOOKUP(D24,'Working - Round Robin'!$G$2:$AA$31,Results!$A24+1,FALSE)</f>
        <v>12</v>
      </c>
      <c r="G24" s="3">
        <f ca="1">OFFSET(Setup!$B$7,E24,0)</f>
        <v>0</v>
      </c>
      <c r="H24" s="3">
        <f ca="1">OFFSET(Setup!$B$7,F24,0)</f>
        <v>0</v>
      </c>
      <c r="M24" s="21">
        <f t="shared" si="2"/>
        <v>0</v>
      </c>
    </row>
    <row r="25" spans="1:13" x14ac:dyDescent="0.25">
      <c r="A25" s="3">
        <f t="shared" si="0"/>
        <v>4</v>
      </c>
      <c r="B25" s="3">
        <f t="shared" si="1"/>
        <v>3</v>
      </c>
      <c r="C25" s="3">
        <f ca="1">OFFSET('Working - Round Robin'!C$2,Results!$B25,0)</f>
        <v>13</v>
      </c>
      <c r="D25" s="3">
        <f ca="1">OFFSET('Working - Round Robin'!D$2,Results!$B25,0)</f>
        <v>4</v>
      </c>
      <c r="E25" s="3">
        <f ca="1">VLOOKUP(C25,'Working - Round Robin'!$G$2:$AA$31,Results!$A25+1,FALSE)</f>
        <v>9</v>
      </c>
      <c r="F25" s="3">
        <f ca="1">VLOOKUP(D25,'Working - Round Robin'!$G$2:$AA$31,Results!$A25+1,FALSE)</f>
        <v>13</v>
      </c>
      <c r="G25" s="3">
        <f ca="1">OFFSET(Setup!$B$7,E25,0)</f>
        <v>0</v>
      </c>
      <c r="H25" s="3">
        <f ca="1">OFFSET(Setup!$B$7,F25,0)</f>
        <v>0</v>
      </c>
      <c r="M25" s="21">
        <f t="shared" si="2"/>
        <v>0</v>
      </c>
    </row>
    <row r="26" spans="1:13" x14ac:dyDescent="0.25">
      <c r="A26" s="3">
        <f t="shared" si="0"/>
        <v>4</v>
      </c>
      <c r="B26" s="3">
        <f t="shared" si="1"/>
        <v>4</v>
      </c>
      <c r="C26" s="3">
        <f ca="1">OFFSET('Working - Round Robin'!C$2,Results!$B26,0)</f>
        <v>12</v>
      </c>
      <c r="D26" s="3">
        <f ca="1">OFFSET('Working - Round Robin'!D$2,Results!$B26,0)</f>
        <v>5</v>
      </c>
      <c r="E26" s="3">
        <f ca="1">VLOOKUP(C26,'Working - Round Robin'!$G$2:$AA$31,Results!$A26+1,FALSE)</f>
        <v>8</v>
      </c>
      <c r="F26" s="3">
        <f ca="1">VLOOKUP(D26,'Working - Round Robin'!$G$2:$AA$31,Results!$A26+1,FALSE)</f>
        <v>1</v>
      </c>
      <c r="G26" s="3">
        <f ca="1">OFFSET(Setup!$B$7,E26,0)</f>
        <v>0</v>
      </c>
      <c r="H26" s="3">
        <f ca="1">OFFSET(Setup!$B$7,F26,0)</f>
        <v>0</v>
      </c>
      <c r="M26" s="21">
        <f t="shared" si="2"/>
        <v>0</v>
      </c>
    </row>
    <row r="27" spans="1:13" x14ac:dyDescent="0.25">
      <c r="A27" s="3">
        <f t="shared" si="0"/>
        <v>4</v>
      </c>
      <c r="B27" s="3">
        <f t="shared" si="1"/>
        <v>5</v>
      </c>
      <c r="C27" s="3">
        <f ca="1">OFFSET('Working - Round Robin'!C$2,Results!$B27,0)</f>
        <v>11</v>
      </c>
      <c r="D27" s="3">
        <f ca="1">OFFSET('Working - Round Robin'!D$2,Results!$B27,0)</f>
        <v>6</v>
      </c>
      <c r="E27" s="3">
        <f ca="1">VLOOKUP(C27,'Working - Round Robin'!$G$2:$AA$31,Results!$A27+1,FALSE)</f>
        <v>7</v>
      </c>
      <c r="F27" s="3">
        <f ca="1">VLOOKUP(D27,'Working - Round Robin'!$G$2:$AA$31,Results!$A27+1,FALSE)</f>
        <v>2</v>
      </c>
      <c r="G27" s="3">
        <f ca="1">OFFSET(Setup!$B$7,E27,0)</f>
        <v>0</v>
      </c>
      <c r="H27" s="3">
        <f ca="1">OFFSET(Setup!$B$7,F27,0)</f>
        <v>0</v>
      </c>
      <c r="M27" s="21">
        <f t="shared" si="2"/>
        <v>0</v>
      </c>
    </row>
    <row r="28" spans="1:13" x14ac:dyDescent="0.25">
      <c r="A28" s="3">
        <f t="shared" si="0"/>
        <v>4</v>
      </c>
      <c r="B28" s="3">
        <f t="shared" si="1"/>
        <v>6</v>
      </c>
      <c r="C28" s="3">
        <f ca="1">OFFSET('Working - Round Robin'!C$2,Results!$B28,0)</f>
        <v>10</v>
      </c>
      <c r="D28" s="3">
        <f ca="1">OFFSET('Working - Round Robin'!D$2,Results!$B28,0)</f>
        <v>7</v>
      </c>
      <c r="E28" s="3">
        <f ca="1">VLOOKUP(C28,'Working - Round Robin'!$G$2:$AA$31,Results!$A28+1,FALSE)</f>
        <v>6</v>
      </c>
      <c r="F28" s="3">
        <f ca="1">VLOOKUP(D28,'Working - Round Robin'!$G$2:$AA$31,Results!$A28+1,FALSE)</f>
        <v>3</v>
      </c>
      <c r="G28" s="3">
        <f ca="1">OFFSET(Setup!$B$7,E28,0)</f>
        <v>0</v>
      </c>
      <c r="H28" s="3">
        <f ca="1">OFFSET(Setup!$B$7,F28,0)</f>
        <v>0</v>
      </c>
      <c r="M28" s="21">
        <f t="shared" si="2"/>
        <v>0</v>
      </c>
    </row>
    <row r="29" spans="1:13" x14ac:dyDescent="0.25">
      <c r="A29" s="3">
        <f t="shared" si="0"/>
        <v>4</v>
      </c>
      <c r="B29" s="3">
        <f t="shared" si="1"/>
        <v>7</v>
      </c>
      <c r="C29" s="3">
        <f ca="1">OFFSET('Working - Round Robin'!C$2,Results!$B29,0)</f>
        <v>9</v>
      </c>
      <c r="D29" s="3">
        <f ca="1">OFFSET('Working - Round Robin'!D$2,Results!$B29,0)</f>
        <v>8</v>
      </c>
      <c r="E29" s="3">
        <f ca="1">VLOOKUP(C29,'Working - Round Robin'!$G$2:$AA$31,Results!$A29+1,FALSE)</f>
        <v>5</v>
      </c>
      <c r="F29" s="3">
        <f ca="1">VLOOKUP(D29,'Working - Round Robin'!$G$2:$AA$31,Results!$A29+1,FALSE)</f>
        <v>4</v>
      </c>
      <c r="G29" s="3">
        <f ca="1">OFFSET(Setup!$B$7,E29,0)</f>
        <v>0</v>
      </c>
      <c r="H29" s="3">
        <f ca="1">OFFSET(Setup!$B$7,F29,0)</f>
        <v>0</v>
      </c>
      <c r="M29" s="21">
        <f t="shared" si="2"/>
        <v>0</v>
      </c>
    </row>
    <row r="30" spans="1:13" x14ac:dyDescent="0.25">
      <c r="A30" s="3">
        <f t="shared" si="0"/>
        <v>5</v>
      </c>
      <c r="B30" s="3">
        <f t="shared" si="1"/>
        <v>1</v>
      </c>
      <c r="C30" s="3">
        <f ca="1">OFFSET('Working - Round Robin'!C$2,Results!$B30,0)</f>
        <v>2</v>
      </c>
      <c r="D30" s="3">
        <f ca="1">OFFSET('Working - Round Robin'!D$2,Results!$B30,0)</f>
        <v>14</v>
      </c>
      <c r="E30" s="3">
        <f ca="1">VLOOKUP(C30,'Working - Round Robin'!$G$2:$AA$31,Results!$A30+1,FALSE)</f>
        <v>10</v>
      </c>
      <c r="F30" s="3">
        <f ca="1">VLOOKUP(D30,'Working - Round Robin'!$G$2:$AA$31,Results!$A30+1,FALSE)</f>
        <v>14</v>
      </c>
      <c r="G30" s="3">
        <f ca="1">OFFSET(Setup!$B$7,E30,0)</f>
        <v>0</v>
      </c>
      <c r="H30" s="3">
        <f ca="1">OFFSET(Setup!$B$7,F30,0)</f>
        <v>0</v>
      </c>
      <c r="M30" s="21">
        <f t="shared" si="2"/>
        <v>0</v>
      </c>
    </row>
    <row r="31" spans="1:13" x14ac:dyDescent="0.25">
      <c r="A31" s="3">
        <f t="shared" si="0"/>
        <v>5</v>
      </c>
      <c r="B31" s="3">
        <f t="shared" si="1"/>
        <v>2</v>
      </c>
      <c r="C31" s="3">
        <f ca="1">OFFSET('Working - Round Robin'!C$2,Results!$B31,0)</f>
        <v>1</v>
      </c>
      <c r="D31" s="3">
        <f ca="1">OFFSET('Working - Round Robin'!D$2,Results!$B31,0)</f>
        <v>3</v>
      </c>
      <c r="E31" s="3">
        <f ca="1">VLOOKUP(C31,'Working - Round Robin'!$G$2:$AA$31,Results!$A31+1,FALSE)</f>
        <v>9</v>
      </c>
      <c r="F31" s="3">
        <f ca="1">VLOOKUP(D31,'Working - Round Robin'!$G$2:$AA$31,Results!$A31+1,FALSE)</f>
        <v>11</v>
      </c>
      <c r="G31" s="3">
        <f ca="1">OFFSET(Setup!$B$7,E31,0)</f>
        <v>0</v>
      </c>
      <c r="H31" s="3">
        <f ca="1">OFFSET(Setup!$B$7,F31,0)</f>
        <v>0</v>
      </c>
      <c r="M31" s="21">
        <f t="shared" si="2"/>
        <v>0</v>
      </c>
    </row>
    <row r="32" spans="1:13" x14ac:dyDescent="0.25">
      <c r="A32" s="3">
        <f t="shared" si="0"/>
        <v>5</v>
      </c>
      <c r="B32" s="3">
        <f t="shared" si="1"/>
        <v>3</v>
      </c>
      <c r="C32" s="3">
        <f ca="1">OFFSET('Working - Round Robin'!C$2,Results!$B32,0)</f>
        <v>13</v>
      </c>
      <c r="D32" s="3">
        <f ca="1">OFFSET('Working - Round Robin'!D$2,Results!$B32,0)</f>
        <v>4</v>
      </c>
      <c r="E32" s="3">
        <f ca="1">VLOOKUP(C32,'Working - Round Robin'!$G$2:$AA$31,Results!$A32+1,FALSE)</f>
        <v>8</v>
      </c>
      <c r="F32" s="3">
        <f ca="1">VLOOKUP(D32,'Working - Round Robin'!$G$2:$AA$31,Results!$A32+1,FALSE)</f>
        <v>12</v>
      </c>
      <c r="G32" s="3">
        <f ca="1">OFFSET(Setup!$B$7,E32,0)</f>
        <v>0</v>
      </c>
      <c r="H32" s="3">
        <f ca="1">OFFSET(Setup!$B$7,F32,0)</f>
        <v>0</v>
      </c>
      <c r="M32" s="21">
        <f t="shared" si="2"/>
        <v>0</v>
      </c>
    </row>
    <row r="33" spans="1:13" x14ac:dyDescent="0.25">
      <c r="A33" s="3">
        <f t="shared" si="0"/>
        <v>5</v>
      </c>
      <c r="B33" s="3">
        <f t="shared" si="1"/>
        <v>4</v>
      </c>
      <c r="C33" s="3">
        <f ca="1">OFFSET('Working - Round Robin'!C$2,Results!$B33,0)</f>
        <v>12</v>
      </c>
      <c r="D33" s="3">
        <f ca="1">OFFSET('Working - Round Robin'!D$2,Results!$B33,0)</f>
        <v>5</v>
      </c>
      <c r="E33" s="3">
        <f ca="1">VLOOKUP(C33,'Working - Round Robin'!$G$2:$AA$31,Results!$A33+1,FALSE)</f>
        <v>7</v>
      </c>
      <c r="F33" s="3">
        <f ca="1">VLOOKUP(D33,'Working - Round Robin'!$G$2:$AA$31,Results!$A33+1,FALSE)</f>
        <v>13</v>
      </c>
      <c r="G33" s="3">
        <f ca="1">OFFSET(Setup!$B$7,E33,0)</f>
        <v>0</v>
      </c>
      <c r="H33" s="3">
        <f ca="1">OFFSET(Setup!$B$7,F33,0)</f>
        <v>0</v>
      </c>
      <c r="M33" s="21">
        <f t="shared" si="2"/>
        <v>0</v>
      </c>
    </row>
    <row r="34" spans="1:13" x14ac:dyDescent="0.25">
      <c r="A34" s="3">
        <f t="shared" si="0"/>
        <v>5</v>
      </c>
      <c r="B34" s="3">
        <f t="shared" si="1"/>
        <v>5</v>
      </c>
      <c r="C34" s="3">
        <f ca="1">OFFSET('Working - Round Robin'!C$2,Results!$B34,0)</f>
        <v>11</v>
      </c>
      <c r="D34" s="3">
        <f ca="1">OFFSET('Working - Round Robin'!D$2,Results!$B34,0)</f>
        <v>6</v>
      </c>
      <c r="E34" s="3">
        <f ca="1">VLOOKUP(C34,'Working - Round Robin'!$G$2:$AA$31,Results!$A34+1,FALSE)</f>
        <v>6</v>
      </c>
      <c r="F34" s="3">
        <f ca="1">VLOOKUP(D34,'Working - Round Robin'!$G$2:$AA$31,Results!$A34+1,FALSE)</f>
        <v>1</v>
      </c>
      <c r="G34" s="3">
        <f ca="1">OFFSET(Setup!$B$7,E34,0)</f>
        <v>0</v>
      </c>
      <c r="H34" s="3">
        <f ca="1">OFFSET(Setup!$B$7,F34,0)</f>
        <v>0</v>
      </c>
      <c r="M34" s="21">
        <f t="shared" si="2"/>
        <v>0</v>
      </c>
    </row>
    <row r="35" spans="1:13" x14ac:dyDescent="0.25">
      <c r="A35" s="3">
        <f t="shared" ref="A35:A66" si="3">IF(B34=teams/2,A34+1,A34)</f>
        <v>5</v>
      </c>
      <c r="B35" s="3">
        <f t="shared" ref="B35:B66" si="4">IF(B34=teams/2,1,B34+1)</f>
        <v>6</v>
      </c>
      <c r="C35" s="3">
        <f ca="1">OFFSET('Working - Round Robin'!C$2,Results!$B35,0)</f>
        <v>10</v>
      </c>
      <c r="D35" s="3">
        <f ca="1">OFFSET('Working - Round Robin'!D$2,Results!$B35,0)</f>
        <v>7</v>
      </c>
      <c r="E35" s="3">
        <f ca="1">VLOOKUP(C35,'Working - Round Robin'!$G$2:$AA$31,Results!$A35+1,FALSE)</f>
        <v>5</v>
      </c>
      <c r="F35" s="3">
        <f ca="1">VLOOKUP(D35,'Working - Round Robin'!$G$2:$AA$31,Results!$A35+1,FALSE)</f>
        <v>2</v>
      </c>
      <c r="G35" s="3">
        <f ca="1">OFFSET(Setup!$B$7,E35,0)</f>
        <v>0</v>
      </c>
      <c r="H35" s="3">
        <f ca="1">OFFSET(Setup!$B$7,F35,0)</f>
        <v>0</v>
      </c>
      <c r="M35" s="21">
        <f t="shared" si="2"/>
        <v>0</v>
      </c>
    </row>
    <row r="36" spans="1:13" x14ac:dyDescent="0.25">
      <c r="A36" s="3">
        <f t="shared" si="3"/>
        <v>5</v>
      </c>
      <c r="B36" s="3">
        <f t="shared" si="4"/>
        <v>7</v>
      </c>
      <c r="C36" s="3">
        <f ca="1">OFFSET('Working - Round Robin'!C$2,Results!$B36,0)</f>
        <v>9</v>
      </c>
      <c r="D36" s="3">
        <f ca="1">OFFSET('Working - Round Robin'!D$2,Results!$B36,0)</f>
        <v>8</v>
      </c>
      <c r="E36" s="3">
        <f ca="1">VLOOKUP(C36,'Working - Round Robin'!$G$2:$AA$31,Results!$A36+1,FALSE)</f>
        <v>4</v>
      </c>
      <c r="F36" s="3">
        <f ca="1">VLOOKUP(D36,'Working - Round Robin'!$G$2:$AA$31,Results!$A36+1,FALSE)</f>
        <v>3</v>
      </c>
      <c r="G36" s="3">
        <f ca="1">OFFSET(Setup!$B$7,E36,0)</f>
        <v>0</v>
      </c>
      <c r="H36" s="3">
        <f ca="1">OFFSET(Setup!$B$7,F36,0)</f>
        <v>0</v>
      </c>
      <c r="M36" s="21">
        <f t="shared" si="2"/>
        <v>0</v>
      </c>
    </row>
    <row r="37" spans="1:13" x14ac:dyDescent="0.25">
      <c r="A37" s="3">
        <f t="shared" si="3"/>
        <v>6</v>
      </c>
      <c r="B37" s="3">
        <f t="shared" si="4"/>
        <v>1</v>
      </c>
      <c r="C37" s="3">
        <f ca="1">OFFSET('Working - Round Robin'!C$2,Results!$B37,0)</f>
        <v>2</v>
      </c>
      <c r="D37" s="3">
        <f ca="1">OFFSET('Working - Round Robin'!D$2,Results!$B37,0)</f>
        <v>14</v>
      </c>
      <c r="E37" s="3">
        <f ca="1">VLOOKUP(C37,'Working - Round Robin'!$G$2:$AA$31,Results!$A37+1,FALSE)</f>
        <v>9</v>
      </c>
      <c r="F37" s="3">
        <f ca="1">VLOOKUP(D37,'Working - Round Robin'!$G$2:$AA$31,Results!$A37+1,FALSE)</f>
        <v>14</v>
      </c>
      <c r="G37" s="3">
        <f ca="1">OFFSET(Setup!$B$7,E37,0)</f>
        <v>0</v>
      </c>
      <c r="H37" s="3">
        <f ca="1">OFFSET(Setup!$B$7,F37,0)</f>
        <v>0</v>
      </c>
      <c r="M37" s="21">
        <f t="shared" si="2"/>
        <v>0</v>
      </c>
    </row>
    <row r="38" spans="1:13" x14ac:dyDescent="0.25">
      <c r="A38" s="3">
        <f t="shared" si="3"/>
        <v>6</v>
      </c>
      <c r="B38" s="3">
        <f t="shared" si="4"/>
        <v>2</v>
      </c>
      <c r="C38" s="3">
        <f ca="1">OFFSET('Working - Round Robin'!C$2,Results!$B38,0)</f>
        <v>1</v>
      </c>
      <c r="D38" s="3">
        <f ca="1">OFFSET('Working - Round Robin'!D$2,Results!$B38,0)</f>
        <v>3</v>
      </c>
      <c r="E38" s="3">
        <f ca="1">VLOOKUP(C38,'Working - Round Robin'!$G$2:$AA$31,Results!$A38+1,FALSE)</f>
        <v>8</v>
      </c>
      <c r="F38" s="3">
        <f ca="1">VLOOKUP(D38,'Working - Round Robin'!$G$2:$AA$31,Results!$A38+1,FALSE)</f>
        <v>10</v>
      </c>
      <c r="G38" s="3">
        <f ca="1">OFFSET(Setup!$B$7,E38,0)</f>
        <v>0</v>
      </c>
      <c r="H38" s="3">
        <f ca="1">OFFSET(Setup!$B$7,F38,0)</f>
        <v>0</v>
      </c>
      <c r="M38" s="21">
        <f t="shared" si="2"/>
        <v>0</v>
      </c>
    </row>
    <row r="39" spans="1:13" x14ac:dyDescent="0.25">
      <c r="A39" s="3">
        <f t="shared" si="3"/>
        <v>6</v>
      </c>
      <c r="B39" s="3">
        <f t="shared" si="4"/>
        <v>3</v>
      </c>
      <c r="C39" s="3">
        <f ca="1">OFFSET('Working - Round Robin'!C$2,Results!$B39,0)</f>
        <v>13</v>
      </c>
      <c r="D39" s="3">
        <f ca="1">OFFSET('Working - Round Robin'!D$2,Results!$B39,0)</f>
        <v>4</v>
      </c>
      <c r="E39" s="3">
        <f ca="1">VLOOKUP(C39,'Working - Round Robin'!$G$2:$AA$31,Results!$A39+1,FALSE)</f>
        <v>7</v>
      </c>
      <c r="F39" s="3">
        <f ca="1">VLOOKUP(D39,'Working - Round Robin'!$G$2:$AA$31,Results!$A39+1,FALSE)</f>
        <v>11</v>
      </c>
      <c r="G39" s="3">
        <f ca="1">OFFSET(Setup!$B$7,E39,0)</f>
        <v>0</v>
      </c>
      <c r="H39" s="3">
        <f ca="1">OFFSET(Setup!$B$7,F39,0)</f>
        <v>0</v>
      </c>
      <c r="M39" s="21">
        <f t="shared" si="2"/>
        <v>0</v>
      </c>
    </row>
    <row r="40" spans="1:13" x14ac:dyDescent="0.25">
      <c r="A40" s="3">
        <f t="shared" si="3"/>
        <v>6</v>
      </c>
      <c r="B40" s="3">
        <f t="shared" si="4"/>
        <v>4</v>
      </c>
      <c r="C40" s="3">
        <f ca="1">OFFSET('Working - Round Robin'!C$2,Results!$B40,0)</f>
        <v>12</v>
      </c>
      <c r="D40" s="3">
        <f ca="1">OFFSET('Working - Round Robin'!D$2,Results!$B40,0)</f>
        <v>5</v>
      </c>
      <c r="E40" s="3">
        <f ca="1">VLOOKUP(C40,'Working - Round Robin'!$G$2:$AA$31,Results!$A40+1,FALSE)</f>
        <v>6</v>
      </c>
      <c r="F40" s="3">
        <f ca="1">VLOOKUP(D40,'Working - Round Robin'!$G$2:$AA$31,Results!$A40+1,FALSE)</f>
        <v>12</v>
      </c>
      <c r="G40" s="3">
        <f ca="1">OFFSET(Setup!$B$7,E40,0)</f>
        <v>0</v>
      </c>
      <c r="H40" s="3">
        <f ca="1">OFFSET(Setup!$B$7,F40,0)</f>
        <v>0</v>
      </c>
      <c r="M40" s="21">
        <f t="shared" si="2"/>
        <v>0</v>
      </c>
    </row>
    <row r="41" spans="1:13" x14ac:dyDescent="0.25">
      <c r="A41" s="3">
        <f t="shared" si="3"/>
        <v>6</v>
      </c>
      <c r="B41" s="3">
        <f t="shared" si="4"/>
        <v>5</v>
      </c>
      <c r="C41" s="3">
        <f ca="1">OFFSET('Working - Round Robin'!C$2,Results!$B41,0)</f>
        <v>11</v>
      </c>
      <c r="D41" s="3">
        <f ca="1">OFFSET('Working - Round Robin'!D$2,Results!$B41,0)</f>
        <v>6</v>
      </c>
      <c r="E41" s="3">
        <f ca="1">VLOOKUP(C41,'Working - Round Robin'!$G$2:$AA$31,Results!$A41+1,FALSE)</f>
        <v>5</v>
      </c>
      <c r="F41" s="3">
        <f ca="1">VLOOKUP(D41,'Working - Round Robin'!$G$2:$AA$31,Results!$A41+1,FALSE)</f>
        <v>13</v>
      </c>
      <c r="G41" s="3">
        <f ca="1">OFFSET(Setup!$B$7,E41,0)</f>
        <v>0</v>
      </c>
      <c r="H41" s="3">
        <f ca="1">OFFSET(Setup!$B$7,F41,0)</f>
        <v>0</v>
      </c>
      <c r="M41" s="21">
        <f t="shared" si="2"/>
        <v>0</v>
      </c>
    </row>
    <row r="42" spans="1:13" x14ac:dyDescent="0.25">
      <c r="A42" s="3">
        <f t="shared" si="3"/>
        <v>6</v>
      </c>
      <c r="B42" s="3">
        <f t="shared" si="4"/>
        <v>6</v>
      </c>
      <c r="C42" s="3">
        <f ca="1">OFFSET('Working - Round Robin'!C$2,Results!$B42,0)</f>
        <v>10</v>
      </c>
      <c r="D42" s="3">
        <f ca="1">OFFSET('Working - Round Robin'!D$2,Results!$B42,0)</f>
        <v>7</v>
      </c>
      <c r="E42" s="3">
        <f ca="1">VLOOKUP(C42,'Working - Round Robin'!$G$2:$AA$31,Results!$A42+1,FALSE)</f>
        <v>4</v>
      </c>
      <c r="F42" s="3">
        <f ca="1">VLOOKUP(D42,'Working - Round Robin'!$G$2:$AA$31,Results!$A42+1,FALSE)</f>
        <v>1</v>
      </c>
      <c r="G42" s="3">
        <f ca="1">OFFSET(Setup!$B$7,E42,0)</f>
        <v>0</v>
      </c>
      <c r="H42" s="3">
        <f ca="1">OFFSET(Setup!$B$7,F42,0)</f>
        <v>0</v>
      </c>
      <c r="M42" s="21">
        <f t="shared" si="2"/>
        <v>0</v>
      </c>
    </row>
    <row r="43" spans="1:13" x14ac:dyDescent="0.25">
      <c r="A43" s="3">
        <f t="shared" si="3"/>
        <v>6</v>
      </c>
      <c r="B43" s="3">
        <f t="shared" si="4"/>
        <v>7</v>
      </c>
      <c r="C43" s="3">
        <f ca="1">OFFSET('Working - Round Robin'!C$2,Results!$B43,0)</f>
        <v>9</v>
      </c>
      <c r="D43" s="3">
        <f ca="1">OFFSET('Working - Round Robin'!D$2,Results!$B43,0)</f>
        <v>8</v>
      </c>
      <c r="E43" s="3">
        <f ca="1">VLOOKUP(C43,'Working - Round Robin'!$G$2:$AA$31,Results!$A43+1,FALSE)</f>
        <v>3</v>
      </c>
      <c r="F43" s="3">
        <f ca="1">VLOOKUP(D43,'Working - Round Robin'!$G$2:$AA$31,Results!$A43+1,FALSE)</f>
        <v>2</v>
      </c>
      <c r="G43" s="3">
        <f ca="1">OFFSET(Setup!$B$7,E43,0)</f>
        <v>0</v>
      </c>
      <c r="H43" s="3">
        <f ca="1">OFFSET(Setup!$B$7,F43,0)</f>
        <v>0</v>
      </c>
      <c r="M43" s="21">
        <f t="shared" si="2"/>
        <v>0</v>
      </c>
    </row>
    <row r="44" spans="1:13" x14ac:dyDescent="0.25">
      <c r="A44" s="3">
        <f t="shared" si="3"/>
        <v>7</v>
      </c>
      <c r="B44" s="3">
        <f>IF(B43=teams/2,1,B43+1)</f>
        <v>1</v>
      </c>
      <c r="C44" s="3">
        <f ca="1">OFFSET('Working - Round Robin'!C$2,Results!$B44,0)</f>
        <v>2</v>
      </c>
      <c r="D44" s="3">
        <f ca="1">OFFSET('Working - Round Robin'!D$2,Results!$B44,0)</f>
        <v>14</v>
      </c>
      <c r="E44" s="3">
        <f ca="1">VLOOKUP(C44,'Working - Round Robin'!$G$2:$AA$31,Results!$A44+1,FALSE)</f>
        <v>8</v>
      </c>
      <c r="F44" s="3">
        <f ca="1">VLOOKUP(D44,'Working - Round Robin'!$G$2:$AA$31,Results!$A44+1,FALSE)</f>
        <v>14</v>
      </c>
      <c r="G44" s="3">
        <f ca="1">OFFSET(Setup!$B$7,E44,0)</f>
        <v>0</v>
      </c>
      <c r="H44" s="3">
        <f ca="1">OFFSET(Setup!$B$7,F44,0)</f>
        <v>0</v>
      </c>
      <c r="M44" s="21">
        <f t="shared" si="2"/>
        <v>0</v>
      </c>
    </row>
    <row r="45" spans="1:13" x14ac:dyDescent="0.25">
      <c r="A45" s="3">
        <f t="shared" si="3"/>
        <v>7</v>
      </c>
      <c r="B45" s="3">
        <f t="shared" si="4"/>
        <v>2</v>
      </c>
      <c r="C45" s="3">
        <f ca="1">OFFSET('Working - Round Robin'!C$2,Results!$B45,0)</f>
        <v>1</v>
      </c>
      <c r="D45" s="3">
        <f ca="1">OFFSET('Working - Round Robin'!D$2,Results!$B45,0)</f>
        <v>3</v>
      </c>
      <c r="E45" s="3">
        <f ca="1">VLOOKUP(C45,'Working - Round Robin'!$G$2:$AA$31,Results!$A45+1,FALSE)</f>
        <v>7</v>
      </c>
      <c r="F45" s="3">
        <f ca="1">VLOOKUP(D45,'Working - Round Robin'!$G$2:$AA$31,Results!$A45+1,FALSE)</f>
        <v>9</v>
      </c>
      <c r="G45" s="3">
        <f ca="1">OFFSET(Setup!$B$7,E45,0)</f>
        <v>0</v>
      </c>
      <c r="H45" s="3">
        <f ca="1">OFFSET(Setup!$B$7,F45,0)</f>
        <v>0</v>
      </c>
      <c r="M45" s="21">
        <f t="shared" si="2"/>
        <v>0</v>
      </c>
    </row>
    <row r="46" spans="1:13" x14ac:dyDescent="0.25">
      <c r="A46" s="3">
        <f t="shared" si="3"/>
        <v>7</v>
      </c>
      <c r="B46" s="3">
        <f t="shared" si="4"/>
        <v>3</v>
      </c>
      <c r="C46" s="3">
        <f ca="1">OFFSET('Working - Round Robin'!C$2,Results!$B46,0)</f>
        <v>13</v>
      </c>
      <c r="D46" s="3">
        <f ca="1">OFFSET('Working - Round Robin'!D$2,Results!$B46,0)</f>
        <v>4</v>
      </c>
      <c r="E46" s="3">
        <f ca="1">VLOOKUP(C46,'Working - Round Robin'!$G$2:$AA$31,Results!$A46+1,FALSE)</f>
        <v>6</v>
      </c>
      <c r="F46" s="3">
        <f ca="1">VLOOKUP(D46,'Working - Round Robin'!$G$2:$AA$31,Results!$A46+1,FALSE)</f>
        <v>10</v>
      </c>
      <c r="G46" s="3">
        <f ca="1">OFFSET(Setup!$B$7,E46,0)</f>
        <v>0</v>
      </c>
      <c r="H46" s="3">
        <f ca="1">OFFSET(Setup!$B$7,F46,0)</f>
        <v>0</v>
      </c>
      <c r="M46" s="21">
        <f t="shared" si="2"/>
        <v>0</v>
      </c>
    </row>
    <row r="47" spans="1:13" x14ac:dyDescent="0.25">
      <c r="A47" s="3">
        <f t="shared" si="3"/>
        <v>7</v>
      </c>
      <c r="B47" s="3">
        <f t="shared" si="4"/>
        <v>4</v>
      </c>
      <c r="C47" s="3">
        <f ca="1">OFFSET('Working - Round Robin'!C$2,Results!$B47,0)</f>
        <v>12</v>
      </c>
      <c r="D47" s="3">
        <f ca="1">OFFSET('Working - Round Robin'!D$2,Results!$B47,0)</f>
        <v>5</v>
      </c>
      <c r="E47" s="3">
        <f ca="1">VLOOKUP(C47,'Working - Round Robin'!$G$2:$AA$31,Results!$A47+1,FALSE)</f>
        <v>5</v>
      </c>
      <c r="F47" s="3">
        <f ca="1">VLOOKUP(D47,'Working - Round Robin'!$G$2:$AA$31,Results!$A47+1,FALSE)</f>
        <v>11</v>
      </c>
      <c r="G47" s="3">
        <f ca="1">OFFSET(Setup!$B$7,E47,0)</f>
        <v>0</v>
      </c>
      <c r="H47" s="3">
        <f ca="1">OFFSET(Setup!$B$7,F47,0)</f>
        <v>0</v>
      </c>
      <c r="M47" s="21">
        <f t="shared" si="2"/>
        <v>0</v>
      </c>
    </row>
    <row r="48" spans="1:13" x14ac:dyDescent="0.25">
      <c r="A48" s="3">
        <f t="shared" si="3"/>
        <v>7</v>
      </c>
      <c r="B48" s="3">
        <f t="shared" si="4"/>
        <v>5</v>
      </c>
      <c r="C48" s="3">
        <f ca="1">OFFSET('Working - Round Robin'!C$2,Results!$B48,0)</f>
        <v>11</v>
      </c>
      <c r="D48" s="3">
        <f ca="1">OFFSET('Working - Round Robin'!D$2,Results!$B48,0)</f>
        <v>6</v>
      </c>
      <c r="E48" s="3">
        <f ca="1">VLOOKUP(C48,'Working - Round Robin'!$G$2:$AA$31,Results!$A48+1,FALSE)</f>
        <v>4</v>
      </c>
      <c r="F48" s="3">
        <f ca="1">VLOOKUP(D48,'Working - Round Robin'!$G$2:$AA$31,Results!$A48+1,FALSE)</f>
        <v>12</v>
      </c>
      <c r="G48" s="3">
        <f ca="1">OFFSET(Setup!$B$7,E48,0)</f>
        <v>0</v>
      </c>
      <c r="H48" s="3">
        <f ca="1">OFFSET(Setup!$B$7,F48,0)</f>
        <v>0</v>
      </c>
      <c r="M48" s="21">
        <f t="shared" si="2"/>
        <v>0</v>
      </c>
    </row>
    <row r="49" spans="1:13" x14ac:dyDescent="0.25">
      <c r="A49" s="3">
        <f t="shared" si="3"/>
        <v>7</v>
      </c>
      <c r="B49" s="3">
        <f t="shared" si="4"/>
        <v>6</v>
      </c>
      <c r="C49" s="3">
        <f ca="1">OFFSET('Working - Round Robin'!C$2,Results!$B49,0)</f>
        <v>10</v>
      </c>
      <c r="D49" s="3">
        <f ca="1">OFFSET('Working - Round Robin'!D$2,Results!$B49,0)</f>
        <v>7</v>
      </c>
      <c r="E49" s="3">
        <f ca="1">VLOOKUP(C49,'Working - Round Robin'!$G$2:$AA$31,Results!$A49+1,FALSE)</f>
        <v>3</v>
      </c>
      <c r="F49" s="3">
        <f ca="1">VLOOKUP(D49,'Working - Round Robin'!$G$2:$AA$31,Results!$A49+1,FALSE)</f>
        <v>13</v>
      </c>
      <c r="G49" s="3">
        <f ca="1">OFFSET(Setup!$B$7,E49,0)</f>
        <v>0</v>
      </c>
      <c r="H49" s="3">
        <f ca="1">OFFSET(Setup!$B$7,F49,0)</f>
        <v>0</v>
      </c>
      <c r="M49" s="21">
        <f t="shared" si="2"/>
        <v>0</v>
      </c>
    </row>
    <row r="50" spans="1:13" x14ac:dyDescent="0.25">
      <c r="A50" s="3">
        <f t="shared" si="3"/>
        <v>7</v>
      </c>
      <c r="B50" s="3">
        <f t="shared" si="4"/>
        <v>7</v>
      </c>
      <c r="C50" s="3">
        <f ca="1">OFFSET('Working - Round Robin'!C$2,Results!$B50,0)</f>
        <v>9</v>
      </c>
      <c r="D50" s="3">
        <f ca="1">OFFSET('Working - Round Robin'!D$2,Results!$B50,0)</f>
        <v>8</v>
      </c>
      <c r="E50" s="3">
        <f ca="1">VLOOKUP(C50,'Working - Round Robin'!$G$2:$AA$31,Results!$A50+1,FALSE)</f>
        <v>2</v>
      </c>
      <c r="F50" s="3">
        <f ca="1">VLOOKUP(D50,'Working - Round Robin'!$G$2:$AA$31,Results!$A50+1,FALSE)</f>
        <v>1</v>
      </c>
      <c r="G50" s="3">
        <f ca="1">OFFSET(Setup!$B$7,E50,0)</f>
        <v>0</v>
      </c>
      <c r="H50" s="3">
        <f ca="1">OFFSET(Setup!$B$7,F50,0)</f>
        <v>0</v>
      </c>
      <c r="M50" s="21">
        <f t="shared" si="2"/>
        <v>0</v>
      </c>
    </row>
    <row r="51" spans="1:13" x14ac:dyDescent="0.25">
      <c r="A51" s="3">
        <f t="shared" si="3"/>
        <v>8</v>
      </c>
      <c r="B51" s="3">
        <f t="shared" si="4"/>
        <v>1</v>
      </c>
      <c r="C51" s="3">
        <f ca="1">OFFSET('Working - Round Robin'!C$2,Results!$B51,0)</f>
        <v>2</v>
      </c>
      <c r="D51" s="3">
        <f ca="1">OFFSET('Working - Round Robin'!D$2,Results!$B51,0)</f>
        <v>14</v>
      </c>
      <c r="E51" s="3">
        <f ca="1">VLOOKUP(C51,'Working - Round Robin'!$G$2:$AA$31,Results!$A51+1,FALSE)</f>
        <v>7</v>
      </c>
      <c r="F51" s="3">
        <f ca="1">VLOOKUP(D51,'Working - Round Robin'!$G$2:$AA$31,Results!$A51+1,FALSE)</f>
        <v>14</v>
      </c>
      <c r="G51" s="3">
        <f ca="1">OFFSET(Setup!$B$7,E51,0)</f>
        <v>0</v>
      </c>
      <c r="H51" s="3">
        <f ca="1">OFFSET(Setup!$B$7,F51,0)</f>
        <v>0</v>
      </c>
      <c r="M51" s="21">
        <f t="shared" si="2"/>
        <v>0</v>
      </c>
    </row>
    <row r="52" spans="1:13" x14ac:dyDescent="0.25">
      <c r="A52" s="3">
        <f t="shared" si="3"/>
        <v>8</v>
      </c>
      <c r="B52" s="3">
        <f t="shared" si="4"/>
        <v>2</v>
      </c>
      <c r="C52" s="3">
        <f ca="1">OFFSET('Working - Round Robin'!C$2,Results!$B52,0)</f>
        <v>1</v>
      </c>
      <c r="D52" s="3">
        <f ca="1">OFFSET('Working - Round Robin'!D$2,Results!$B52,0)</f>
        <v>3</v>
      </c>
      <c r="E52" s="3">
        <f ca="1">VLOOKUP(C52,'Working - Round Robin'!$G$2:$AA$31,Results!$A52+1,FALSE)</f>
        <v>6</v>
      </c>
      <c r="F52" s="3">
        <f ca="1">VLOOKUP(D52,'Working - Round Robin'!$G$2:$AA$31,Results!$A52+1,FALSE)</f>
        <v>8</v>
      </c>
      <c r="G52" s="3">
        <f ca="1">OFFSET(Setup!$B$7,E52,0)</f>
        <v>0</v>
      </c>
      <c r="H52" s="3">
        <f ca="1">OFFSET(Setup!$B$7,F52,0)</f>
        <v>0</v>
      </c>
      <c r="M52" s="21">
        <f t="shared" si="2"/>
        <v>0</v>
      </c>
    </row>
    <row r="53" spans="1:13" x14ac:dyDescent="0.25">
      <c r="A53" s="3">
        <f t="shared" si="3"/>
        <v>8</v>
      </c>
      <c r="B53" s="3">
        <f t="shared" si="4"/>
        <v>3</v>
      </c>
      <c r="C53" s="3">
        <f ca="1">OFFSET('Working - Round Robin'!C$2,Results!$B53,0)</f>
        <v>13</v>
      </c>
      <c r="D53" s="3">
        <f ca="1">OFFSET('Working - Round Robin'!D$2,Results!$B53,0)</f>
        <v>4</v>
      </c>
      <c r="E53" s="3">
        <f ca="1">VLOOKUP(C53,'Working - Round Robin'!$G$2:$AA$31,Results!$A53+1,FALSE)</f>
        <v>5</v>
      </c>
      <c r="F53" s="3">
        <f ca="1">VLOOKUP(D53,'Working - Round Robin'!$G$2:$AA$31,Results!$A53+1,FALSE)</f>
        <v>9</v>
      </c>
      <c r="G53" s="3">
        <f ca="1">OFFSET(Setup!$B$7,E53,0)</f>
        <v>0</v>
      </c>
      <c r="H53" s="3">
        <f ca="1">OFFSET(Setup!$B$7,F53,0)</f>
        <v>0</v>
      </c>
      <c r="M53" s="21">
        <f t="shared" si="2"/>
        <v>0</v>
      </c>
    </row>
    <row r="54" spans="1:13" x14ac:dyDescent="0.25">
      <c r="A54" s="3">
        <f t="shared" si="3"/>
        <v>8</v>
      </c>
      <c r="B54" s="3">
        <f t="shared" si="4"/>
        <v>4</v>
      </c>
      <c r="C54" s="3">
        <f ca="1">OFFSET('Working - Round Robin'!C$2,Results!$B54,0)</f>
        <v>12</v>
      </c>
      <c r="D54" s="3">
        <f ca="1">OFFSET('Working - Round Robin'!D$2,Results!$B54,0)</f>
        <v>5</v>
      </c>
      <c r="E54" s="3">
        <f ca="1">VLOOKUP(C54,'Working - Round Robin'!$G$2:$AA$31,Results!$A54+1,FALSE)</f>
        <v>4</v>
      </c>
      <c r="F54" s="3">
        <f ca="1">VLOOKUP(D54,'Working - Round Robin'!$G$2:$AA$31,Results!$A54+1,FALSE)</f>
        <v>10</v>
      </c>
      <c r="G54" s="3">
        <f ca="1">OFFSET(Setup!$B$7,E54,0)</f>
        <v>0</v>
      </c>
      <c r="H54" s="3">
        <f ca="1">OFFSET(Setup!$B$7,F54,0)</f>
        <v>0</v>
      </c>
      <c r="M54" s="21">
        <f t="shared" si="2"/>
        <v>0</v>
      </c>
    </row>
    <row r="55" spans="1:13" x14ac:dyDescent="0.25">
      <c r="A55" s="3">
        <f t="shared" si="3"/>
        <v>8</v>
      </c>
      <c r="B55" s="3">
        <f t="shared" si="4"/>
        <v>5</v>
      </c>
      <c r="C55" s="3">
        <f ca="1">OFFSET('Working - Round Robin'!C$2,Results!$B55,0)</f>
        <v>11</v>
      </c>
      <c r="D55" s="3">
        <f ca="1">OFFSET('Working - Round Robin'!D$2,Results!$B55,0)</f>
        <v>6</v>
      </c>
      <c r="E55" s="3">
        <f ca="1">VLOOKUP(C55,'Working - Round Robin'!$G$2:$AA$31,Results!$A55+1,FALSE)</f>
        <v>3</v>
      </c>
      <c r="F55" s="3">
        <f ca="1">VLOOKUP(D55,'Working - Round Robin'!$G$2:$AA$31,Results!$A55+1,FALSE)</f>
        <v>11</v>
      </c>
      <c r="G55" s="3">
        <f ca="1">OFFSET(Setup!$B$7,E55,0)</f>
        <v>0</v>
      </c>
      <c r="H55" s="3">
        <f ca="1">OFFSET(Setup!$B$7,F55,0)</f>
        <v>0</v>
      </c>
      <c r="M55" s="21">
        <f t="shared" si="2"/>
        <v>0</v>
      </c>
    </row>
    <row r="56" spans="1:13" x14ac:dyDescent="0.25">
      <c r="A56" s="3">
        <f t="shared" si="3"/>
        <v>8</v>
      </c>
      <c r="B56" s="3">
        <f t="shared" si="4"/>
        <v>6</v>
      </c>
      <c r="C56" s="3">
        <f ca="1">OFFSET('Working - Round Robin'!C$2,Results!$B56,0)</f>
        <v>10</v>
      </c>
      <c r="D56" s="3">
        <f ca="1">OFFSET('Working - Round Robin'!D$2,Results!$B56,0)</f>
        <v>7</v>
      </c>
      <c r="E56" s="3">
        <f ca="1">VLOOKUP(C56,'Working - Round Robin'!$G$2:$AA$31,Results!$A56+1,FALSE)</f>
        <v>2</v>
      </c>
      <c r="F56" s="3">
        <f ca="1">VLOOKUP(D56,'Working - Round Robin'!$G$2:$AA$31,Results!$A56+1,FALSE)</f>
        <v>12</v>
      </c>
      <c r="G56" s="3">
        <f ca="1">OFFSET(Setup!$B$7,E56,0)</f>
        <v>0</v>
      </c>
      <c r="H56" s="3">
        <f ca="1">OFFSET(Setup!$B$7,F56,0)</f>
        <v>0</v>
      </c>
      <c r="M56" s="21">
        <f t="shared" si="2"/>
        <v>0</v>
      </c>
    </row>
    <row r="57" spans="1:13" x14ac:dyDescent="0.25">
      <c r="A57" s="3">
        <f t="shared" si="3"/>
        <v>8</v>
      </c>
      <c r="B57" s="3">
        <f t="shared" si="4"/>
        <v>7</v>
      </c>
      <c r="C57" s="3">
        <f ca="1">OFFSET('Working - Round Robin'!C$2,Results!$B57,0)</f>
        <v>9</v>
      </c>
      <c r="D57" s="3">
        <f ca="1">OFFSET('Working - Round Robin'!D$2,Results!$B57,0)</f>
        <v>8</v>
      </c>
      <c r="E57" s="3">
        <f ca="1">VLOOKUP(C57,'Working - Round Robin'!$G$2:$AA$31,Results!$A57+1,FALSE)</f>
        <v>1</v>
      </c>
      <c r="F57" s="3">
        <f ca="1">VLOOKUP(D57,'Working - Round Robin'!$G$2:$AA$31,Results!$A57+1,FALSE)</f>
        <v>13</v>
      </c>
      <c r="G57" s="3">
        <f ca="1">OFFSET(Setup!$B$7,E57,0)</f>
        <v>0</v>
      </c>
      <c r="H57" s="3">
        <f ca="1">OFFSET(Setup!$B$7,F57,0)</f>
        <v>0</v>
      </c>
      <c r="M57" s="21">
        <f t="shared" si="2"/>
        <v>0</v>
      </c>
    </row>
    <row r="58" spans="1:13" x14ac:dyDescent="0.25">
      <c r="A58" s="3">
        <f t="shared" si="3"/>
        <v>9</v>
      </c>
      <c r="B58" s="3">
        <f t="shared" si="4"/>
        <v>1</v>
      </c>
      <c r="C58" s="3">
        <f ca="1">OFFSET('Working - Round Robin'!C$2,Results!$B58,0)</f>
        <v>2</v>
      </c>
      <c r="D58" s="3">
        <f ca="1">OFFSET('Working - Round Robin'!D$2,Results!$B58,0)</f>
        <v>14</v>
      </c>
      <c r="E58" s="3">
        <f ca="1">VLOOKUP(C58,'Working - Round Robin'!$G$2:$AA$31,Results!$A58+1,FALSE)</f>
        <v>6</v>
      </c>
      <c r="F58" s="3">
        <f ca="1">VLOOKUP(D58,'Working - Round Robin'!$G$2:$AA$31,Results!$A58+1,FALSE)</f>
        <v>14</v>
      </c>
      <c r="G58" s="3">
        <f ca="1">OFFSET(Setup!$B$7,E58,0)</f>
        <v>0</v>
      </c>
      <c r="H58" s="3">
        <f ca="1">OFFSET(Setup!$B$7,F58,0)</f>
        <v>0</v>
      </c>
      <c r="M58" s="21">
        <f t="shared" si="2"/>
        <v>0</v>
      </c>
    </row>
    <row r="59" spans="1:13" x14ac:dyDescent="0.25">
      <c r="A59" s="3">
        <f t="shared" si="3"/>
        <v>9</v>
      </c>
      <c r="B59" s="3">
        <f t="shared" si="4"/>
        <v>2</v>
      </c>
      <c r="C59" s="3">
        <f ca="1">OFFSET('Working - Round Robin'!C$2,Results!$B59,0)</f>
        <v>1</v>
      </c>
      <c r="D59" s="3">
        <f ca="1">OFFSET('Working - Round Robin'!D$2,Results!$B59,0)</f>
        <v>3</v>
      </c>
      <c r="E59" s="3">
        <f ca="1">VLOOKUP(C59,'Working - Round Robin'!$G$2:$AA$31,Results!$A59+1,FALSE)</f>
        <v>5</v>
      </c>
      <c r="F59" s="3">
        <f ca="1">VLOOKUP(D59,'Working - Round Robin'!$G$2:$AA$31,Results!$A59+1,FALSE)</f>
        <v>7</v>
      </c>
      <c r="G59" s="3">
        <f ca="1">OFFSET(Setup!$B$7,E59,0)</f>
        <v>0</v>
      </c>
      <c r="H59" s="3">
        <f ca="1">OFFSET(Setup!$B$7,F59,0)</f>
        <v>0</v>
      </c>
      <c r="M59" s="21">
        <f t="shared" si="2"/>
        <v>0</v>
      </c>
    </row>
    <row r="60" spans="1:13" x14ac:dyDescent="0.25">
      <c r="A60" s="3">
        <f t="shared" si="3"/>
        <v>9</v>
      </c>
      <c r="B60" s="3">
        <f t="shared" si="4"/>
        <v>3</v>
      </c>
      <c r="C60" s="3">
        <f ca="1">OFFSET('Working - Round Robin'!C$2,Results!$B60,0)</f>
        <v>13</v>
      </c>
      <c r="D60" s="3">
        <f ca="1">OFFSET('Working - Round Robin'!D$2,Results!$B60,0)</f>
        <v>4</v>
      </c>
      <c r="E60" s="3">
        <f ca="1">VLOOKUP(C60,'Working - Round Robin'!$G$2:$AA$31,Results!$A60+1,FALSE)</f>
        <v>4</v>
      </c>
      <c r="F60" s="3">
        <f ca="1">VLOOKUP(D60,'Working - Round Robin'!$G$2:$AA$31,Results!$A60+1,FALSE)</f>
        <v>8</v>
      </c>
      <c r="G60" s="3">
        <f ca="1">OFFSET(Setup!$B$7,E60,0)</f>
        <v>0</v>
      </c>
      <c r="H60" s="3">
        <f ca="1">OFFSET(Setup!$B$7,F60,0)</f>
        <v>0</v>
      </c>
      <c r="M60" s="21">
        <f t="shared" si="2"/>
        <v>0</v>
      </c>
    </row>
    <row r="61" spans="1:13" x14ac:dyDescent="0.25">
      <c r="A61" s="3">
        <f t="shared" si="3"/>
        <v>9</v>
      </c>
      <c r="B61" s="3">
        <f t="shared" si="4"/>
        <v>4</v>
      </c>
      <c r="C61" s="3">
        <f ca="1">OFFSET('Working - Round Robin'!C$2,Results!$B61,0)</f>
        <v>12</v>
      </c>
      <c r="D61" s="3">
        <f ca="1">OFFSET('Working - Round Robin'!D$2,Results!$B61,0)</f>
        <v>5</v>
      </c>
      <c r="E61" s="3">
        <f ca="1">VLOOKUP(C61,'Working - Round Robin'!$G$2:$AA$31,Results!$A61+1,FALSE)</f>
        <v>3</v>
      </c>
      <c r="F61" s="3">
        <f ca="1">VLOOKUP(D61,'Working - Round Robin'!$G$2:$AA$31,Results!$A61+1,FALSE)</f>
        <v>9</v>
      </c>
      <c r="G61" s="3">
        <f ca="1">OFFSET(Setup!$B$7,E61,0)</f>
        <v>0</v>
      </c>
      <c r="H61" s="3">
        <f ca="1">OFFSET(Setup!$B$7,F61,0)</f>
        <v>0</v>
      </c>
      <c r="M61" s="21">
        <f t="shared" si="2"/>
        <v>0</v>
      </c>
    </row>
    <row r="62" spans="1:13" x14ac:dyDescent="0.25">
      <c r="A62" s="3">
        <f t="shared" si="3"/>
        <v>9</v>
      </c>
      <c r="B62" s="3">
        <f t="shared" si="4"/>
        <v>5</v>
      </c>
      <c r="C62" s="3">
        <f ca="1">OFFSET('Working - Round Robin'!C$2,Results!$B62,0)</f>
        <v>11</v>
      </c>
      <c r="D62" s="3">
        <f ca="1">OFFSET('Working - Round Robin'!D$2,Results!$B62,0)</f>
        <v>6</v>
      </c>
      <c r="E62" s="3">
        <f ca="1">VLOOKUP(C62,'Working - Round Robin'!$G$2:$AA$31,Results!$A62+1,FALSE)</f>
        <v>2</v>
      </c>
      <c r="F62" s="3">
        <f ca="1">VLOOKUP(D62,'Working - Round Robin'!$G$2:$AA$31,Results!$A62+1,FALSE)</f>
        <v>10</v>
      </c>
      <c r="G62" s="3">
        <f ca="1">OFFSET(Setup!$B$7,E62,0)</f>
        <v>0</v>
      </c>
      <c r="H62" s="3">
        <f ca="1">OFFSET(Setup!$B$7,F62,0)</f>
        <v>0</v>
      </c>
      <c r="M62" s="21">
        <f t="shared" si="2"/>
        <v>0</v>
      </c>
    </row>
    <row r="63" spans="1:13" x14ac:dyDescent="0.25">
      <c r="A63" s="3">
        <f t="shared" si="3"/>
        <v>9</v>
      </c>
      <c r="B63" s="3">
        <f t="shared" si="4"/>
        <v>6</v>
      </c>
      <c r="C63" s="3">
        <f ca="1">OFFSET('Working - Round Robin'!C$2,Results!$B63,0)</f>
        <v>10</v>
      </c>
      <c r="D63" s="3">
        <f ca="1">OFFSET('Working - Round Robin'!D$2,Results!$B63,0)</f>
        <v>7</v>
      </c>
      <c r="E63" s="3">
        <f ca="1">VLOOKUP(C63,'Working - Round Robin'!$G$2:$AA$31,Results!$A63+1,FALSE)</f>
        <v>1</v>
      </c>
      <c r="F63" s="3">
        <f ca="1">VLOOKUP(D63,'Working - Round Robin'!$G$2:$AA$31,Results!$A63+1,FALSE)</f>
        <v>11</v>
      </c>
      <c r="G63" s="3">
        <f ca="1">OFFSET(Setup!$B$7,E63,0)</f>
        <v>0</v>
      </c>
      <c r="H63" s="3">
        <f ca="1">OFFSET(Setup!$B$7,F63,0)</f>
        <v>0</v>
      </c>
      <c r="M63" s="21">
        <f t="shared" si="2"/>
        <v>0</v>
      </c>
    </row>
    <row r="64" spans="1:13" x14ac:dyDescent="0.25">
      <c r="A64" s="3">
        <f t="shared" si="3"/>
        <v>9</v>
      </c>
      <c r="B64" s="3">
        <f t="shared" si="4"/>
        <v>7</v>
      </c>
      <c r="C64" s="3">
        <f ca="1">OFFSET('Working - Round Robin'!C$2,Results!$B64,0)</f>
        <v>9</v>
      </c>
      <c r="D64" s="3">
        <f ca="1">OFFSET('Working - Round Robin'!D$2,Results!$B64,0)</f>
        <v>8</v>
      </c>
      <c r="E64" s="3">
        <f ca="1">VLOOKUP(C64,'Working - Round Robin'!$G$2:$AA$31,Results!$A64+1,FALSE)</f>
        <v>13</v>
      </c>
      <c r="F64" s="3">
        <f ca="1">VLOOKUP(D64,'Working - Round Robin'!$G$2:$AA$31,Results!$A64+1,FALSE)</f>
        <v>12</v>
      </c>
      <c r="G64" s="3">
        <f ca="1">OFFSET(Setup!$B$7,E64,0)</f>
        <v>0</v>
      </c>
      <c r="H64" s="3">
        <f ca="1">OFFSET(Setup!$B$7,F64,0)</f>
        <v>0</v>
      </c>
      <c r="M64" s="21">
        <f t="shared" si="2"/>
        <v>0</v>
      </c>
    </row>
    <row r="65" spans="1:13" x14ac:dyDescent="0.25">
      <c r="A65" s="3">
        <f t="shared" si="3"/>
        <v>10</v>
      </c>
      <c r="B65" s="3">
        <f t="shared" si="4"/>
        <v>1</v>
      </c>
      <c r="C65" s="3">
        <f ca="1">OFFSET('Working - Round Robin'!C$2,Results!$B65,0)</f>
        <v>2</v>
      </c>
      <c r="D65" s="3">
        <f ca="1">OFFSET('Working - Round Robin'!D$2,Results!$B65,0)</f>
        <v>14</v>
      </c>
      <c r="E65" s="3">
        <f ca="1">VLOOKUP(C65,'Working - Round Robin'!$G$2:$AA$31,Results!$A65+1,FALSE)</f>
        <v>5</v>
      </c>
      <c r="F65" s="3">
        <f ca="1">VLOOKUP(D65,'Working - Round Robin'!$G$2:$AA$31,Results!$A65+1,FALSE)</f>
        <v>14</v>
      </c>
      <c r="G65" s="3">
        <f ca="1">OFFSET(Setup!$B$7,E65,0)</f>
        <v>0</v>
      </c>
      <c r="H65" s="3">
        <f ca="1">OFFSET(Setup!$B$7,F65,0)</f>
        <v>0</v>
      </c>
      <c r="M65" s="21">
        <f t="shared" si="2"/>
        <v>0</v>
      </c>
    </row>
    <row r="66" spans="1:13" x14ac:dyDescent="0.25">
      <c r="A66" s="3">
        <f t="shared" si="3"/>
        <v>10</v>
      </c>
      <c r="B66" s="3">
        <f t="shared" si="4"/>
        <v>2</v>
      </c>
      <c r="C66" s="3">
        <f ca="1">OFFSET('Working - Round Robin'!C$2,Results!$B66,0)</f>
        <v>1</v>
      </c>
      <c r="D66" s="3">
        <f ca="1">OFFSET('Working - Round Robin'!D$2,Results!$B66,0)</f>
        <v>3</v>
      </c>
      <c r="E66" s="3">
        <f ca="1">VLOOKUP(C66,'Working - Round Robin'!$G$2:$AA$31,Results!$A66+1,FALSE)</f>
        <v>4</v>
      </c>
      <c r="F66" s="3">
        <f ca="1">VLOOKUP(D66,'Working - Round Robin'!$G$2:$AA$31,Results!$A66+1,FALSE)</f>
        <v>6</v>
      </c>
      <c r="G66" s="3">
        <f ca="1">OFFSET(Setup!$B$7,E66,0)</f>
        <v>0</v>
      </c>
      <c r="H66" s="3">
        <f ca="1">OFFSET(Setup!$B$7,F66,0)</f>
        <v>0</v>
      </c>
      <c r="M66" s="21">
        <f t="shared" si="2"/>
        <v>0</v>
      </c>
    </row>
    <row r="67" spans="1:13" x14ac:dyDescent="0.25">
      <c r="A67" s="3">
        <f t="shared" ref="A67:A96" si="5">IF(B66=teams/2,A66+1,A66)</f>
        <v>10</v>
      </c>
      <c r="B67" s="3">
        <f t="shared" ref="B67:B96" si="6">IF(B66=teams/2,1,B66+1)</f>
        <v>3</v>
      </c>
      <c r="C67" s="3">
        <f ca="1">OFFSET('Working - Round Robin'!C$2,Results!$B67,0)</f>
        <v>13</v>
      </c>
      <c r="D67" s="3">
        <f ca="1">OFFSET('Working - Round Robin'!D$2,Results!$B67,0)</f>
        <v>4</v>
      </c>
      <c r="E67" s="3">
        <f ca="1">VLOOKUP(C67,'Working - Round Robin'!$G$2:$AA$31,Results!$A67+1,FALSE)</f>
        <v>3</v>
      </c>
      <c r="F67" s="3">
        <f ca="1">VLOOKUP(D67,'Working - Round Robin'!$G$2:$AA$31,Results!$A67+1,FALSE)</f>
        <v>7</v>
      </c>
      <c r="G67" s="3">
        <f ca="1">OFFSET(Setup!$B$7,E67,0)</f>
        <v>0</v>
      </c>
      <c r="H67" s="3">
        <f ca="1">OFFSET(Setup!$B$7,F67,0)</f>
        <v>0</v>
      </c>
      <c r="M67" s="21">
        <f t="shared" ref="M67:M96" si="7">IF(AND(I67&lt;&gt;"",J67&lt;&gt;"",K67&lt;&gt;"",L67&lt;&gt;""),1,0)</f>
        <v>0</v>
      </c>
    </row>
    <row r="68" spans="1:13" x14ac:dyDescent="0.25">
      <c r="A68" s="3">
        <f t="shared" si="5"/>
        <v>10</v>
      </c>
      <c r="B68" s="3">
        <f t="shared" si="6"/>
        <v>4</v>
      </c>
      <c r="C68" s="3">
        <f ca="1">OFFSET('Working - Round Robin'!C$2,Results!$B68,0)</f>
        <v>12</v>
      </c>
      <c r="D68" s="3">
        <f ca="1">OFFSET('Working - Round Robin'!D$2,Results!$B68,0)</f>
        <v>5</v>
      </c>
      <c r="E68" s="3">
        <f ca="1">VLOOKUP(C68,'Working - Round Robin'!$G$2:$AA$31,Results!$A68+1,FALSE)</f>
        <v>2</v>
      </c>
      <c r="F68" s="3">
        <f ca="1">VLOOKUP(D68,'Working - Round Robin'!$G$2:$AA$31,Results!$A68+1,FALSE)</f>
        <v>8</v>
      </c>
      <c r="G68" s="3">
        <f ca="1">OFFSET(Setup!$B$7,E68,0)</f>
        <v>0</v>
      </c>
      <c r="H68" s="3">
        <f ca="1">OFFSET(Setup!$B$7,F68,0)</f>
        <v>0</v>
      </c>
      <c r="M68" s="21">
        <f t="shared" si="7"/>
        <v>0</v>
      </c>
    </row>
    <row r="69" spans="1:13" x14ac:dyDescent="0.25">
      <c r="A69" s="3">
        <f t="shared" si="5"/>
        <v>10</v>
      </c>
      <c r="B69" s="3">
        <f t="shared" si="6"/>
        <v>5</v>
      </c>
      <c r="C69" s="3">
        <f ca="1">OFFSET('Working - Round Robin'!C$2,Results!$B69,0)</f>
        <v>11</v>
      </c>
      <c r="D69" s="3">
        <f ca="1">OFFSET('Working - Round Robin'!D$2,Results!$B69,0)</f>
        <v>6</v>
      </c>
      <c r="E69" s="3">
        <f ca="1">VLOOKUP(C69,'Working - Round Robin'!$G$2:$AA$31,Results!$A69+1,FALSE)</f>
        <v>1</v>
      </c>
      <c r="F69" s="3">
        <f ca="1">VLOOKUP(D69,'Working - Round Robin'!$G$2:$AA$31,Results!$A69+1,FALSE)</f>
        <v>9</v>
      </c>
      <c r="G69" s="3">
        <f ca="1">OFFSET(Setup!$B$7,E69,0)</f>
        <v>0</v>
      </c>
      <c r="H69" s="3">
        <f ca="1">OFFSET(Setup!$B$7,F69,0)</f>
        <v>0</v>
      </c>
      <c r="M69" s="21">
        <f t="shared" si="7"/>
        <v>0</v>
      </c>
    </row>
    <row r="70" spans="1:13" x14ac:dyDescent="0.25">
      <c r="A70" s="3">
        <f t="shared" si="5"/>
        <v>10</v>
      </c>
      <c r="B70" s="3">
        <f t="shared" si="6"/>
        <v>6</v>
      </c>
      <c r="C70" s="3">
        <f ca="1">OFFSET('Working - Round Robin'!C$2,Results!$B70,0)</f>
        <v>10</v>
      </c>
      <c r="D70" s="3">
        <f ca="1">OFFSET('Working - Round Robin'!D$2,Results!$B70,0)</f>
        <v>7</v>
      </c>
      <c r="E70" s="3">
        <f ca="1">VLOOKUP(C70,'Working - Round Robin'!$G$2:$AA$31,Results!$A70+1,FALSE)</f>
        <v>13</v>
      </c>
      <c r="F70" s="3">
        <f ca="1">VLOOKUP(D70,'Working - Round Robin'!$G$2:$AA$31,Results!$A70+1,FALSE)</f>
        <v>10</v>
      </c>
      <c r="G70" s="3">
        <f ca="1">OFFSET(Setup!$B$7,E70,0)</f>
        <v>0</v>
      </c>
      <c r="H70" s="3">
        <f ca="1">OFFSET(Setup!$B$7,F70,0)</f>
        <v>0</v>
      </c>
      <c r="M70" s="21">
        <f t="shared" si="7"/>
        <v>0</v>
      </c>
    </row>
    <row r="71" spans="1:13" x14ac:dyDescent="0.25">
      <c r="A71" s="3">
        <f t="shared" si="5"/>
        <v>10</v>
      </c>
      <c r="B71" s="3">
        <f t="shared" si="6"/>
        <v>7</v>
      </c>
      <c r="C71" s="3">
        <f ca="1">OFFSET('Working - Round Robin'!C$2,Results!$B71,0)</f>
        <v>9</v>
      </c>
      <c r="D71" s="3">
        <f ca="1">OFFSET('Working - Round Robin'!D$2,Results!$B71,0)</f>
        <v>8</v>
      </c>
      <c r="E71" s="3">
        <f ca="1">VLOOKUP(C71,'Working - Round Robin'!$G$2:$AA$31,Results!$A71+1,FALSE)</f>
        <v>12</v>
      </c>
      <c r="F71" s="3">
        <f ca="1">VLOOKUP(D71,'Working - Round Robin'!$G$2:$AA$31,Results!$A71+1,FALSE)</f>
        <v>11</v>
      </c>
      <c r="G71" s="3">
        <f ca="1">OFFSET(Setup!$B$7,E71,0)</f>
        <v>0</v>
      </c>
      <c r="H71" s="3">
        <f ca="1">OFFSET(Setup!$B$7,F71,0)</f>
        <v>0</v>
      </c>
      <c r="M71" s="21">
        <f t="shared" si="7"/>
        <v>0</v>
      </c>
    </row>
    <row r="72" spans="1:13" x14ac:dyDescent="0.25">
      <c r="A72" s="3">
        <f t="shared" si="5"/>
        <v>11</v>
      </c>
      <c r="B72" s="3">
        <f t="shared" si="6"/>
        <v>1</v>
      </c>
      <c r="C72" s="3">
        <f ca="1">OFFSET('Working - Round Robin'!C$2,Results!$B72,0)</f>
        <v>2</v>
      </c>
      <c r="D72" s="3">
        <f ca="1">OFFSET('Working - Round Robin'!D$2,Results!$B72,0)</f>
        <v>14</v>
      </c>
      <c r="E72" s="3">
        <f ca="1">VLOOKUP(C72,'Working - Round Robin'!$G$2:$AA$31,Results!$A72+1,FALSE)</f>
        <v>4</v>
      </c>
      <c r="F72" s="3">
        <f ca="1">VLOOKUP(D72,'Working - Round Robin'!$G$2:$AA$31,Results!$A72+1,FALSE)</f>
        <v>14</v>
      </c>
      <c r="G72" s="3">
        <f ca="1">OFFSET(Setup!$B$7,E72,0)</f>
        <v>0</v>
      </c>
      <c r="H72" s="3">
        <f ca="1">OFFSET(Setup!$B$7,F72,0)</f>
        <v>0</v>
      </c>
      <c r="M72" s="21">
        <f t="shared" si="7"/>
        <v>0</v>
      </c>
    </row>
    <row r="73" spans="1:13" x14ac:dyDescent="0.25">
      <c r="A73" s="3">
        <f t="shared" si="5"/>
        <v>11</v>
      </c>
      <c r="B73" s="3">
        <f t="shared" si="6"/>
        <v>2</v>
      </c>
      <c r="C73" s="3">
        <f ca="1">OFFSET('Working - Round Robin'!C$2,Results!$B73,0)</f>
        <v>1</v>
      </c>
      <c r="D73" s="3">
        <f ca="1">OFFSET('Working - Round Robin'!D$2,Results!$B73,0)</f>
        <v>3</v>
      </c>
      <c r="E73" s="3">
        <f ca="1">VLOOKUP(C73,'Working - Round Robin'!$G$2:$AA$31,Results!$A73+1,FALSE)</f>
        <v>3</v>
      </c>
      <c r="F73" s="3">
        <f ca="1">VLOOKUP(D73,'Working - Round Robin'!$G$2:$AA$31,Results!$A73+1,FALSE)</f>
        <v>5</v>
      </c>
      <c r="G73" s="3">
        <f ca="1">OFFSET(Setup!$B$7,E73,0)</f>
        <v>0</v>
      </c>
      <c r="H73" s="3">
        <f ca="1">OFFSET(Setup!$B$7,F73,0)</f>
        <v>0</v>
      </c>
      <c r="M73" s="21">
        <f t="shared" si="7"/>
        <v>0</v>
      </c>
    </row>
    <row r="74" spans="1:13" x14ac:dyDescent="0.25">
      <c r="A74" s="3">
        <f t="shared" si="5"/>
        <v>11</v>
      </c>
      <c r="B74" s="3">
        <f t="shared" si="6"/>
        <v>3</v>
      </c>
      <c r="C74" s="3">
        <f ca="1">OFFSET('Working - Round Robin'!C$2,Results!$B74,0)</f>
        <v>13</v>
      </c>
      <c r="D74" s="3">
        <f ca="1">OFFSET('Working - Round Robin'!D$2,Results!$B74,0)</f>
        <v>4</v>
      </c>
      <c r="E74" s="3">
        <f ca="1">VLOOKUP(C74,'Working - Round Robin'!$G$2:$AA$31,Results!$A74+1,FALSE)</f>
        <v>2</v>
      </c>
      <c r="F74" s="3">
        <f ca="1">VLOOKUP(D74,'Working - Round Robin'!$G$2:$AA$31,Results!$A74+1,FALSE)</f>
        <v>6</v>
      </c>
      <c r="G74" s="3">
        <f ca="1">OFFSET(Setup!$B$7,E74,0)</f>
        <v>0</v>
      </c>
      <c r="H74" s="3">
        <f ca="1">OFFSET(Setup!$B$7,F74,0)</f>
        <v>0</v>
      </c>
      <c r="M74" s="21">
        <f t="shared" si="7"/>
        <v>0</v>
      </c>
    </row>
    <row r="75" spans="1:13" x14ac:dyDescent="0.25">
      <c r="A75" s="3">
        <f t="shared" si="5"/>
        <v>11</v>
      </c>
      <c r="B75" s="3">
        <f t="shared" si="6"/>
        <v>4</v>
      </c>
      <c r="C75" s="3">
        <f ca="1">OFFSET('Working - Round Robin'!C$2,Results!$B75,0)</f>
        <v>12</v>
      </c>
      <c r="D75" s="3">
        <f ca="1">OFFSET('Working - Round Robin'!D$2,Results!$B75,0)</f>
        <v>5</v>
      </c>
      <c r="E75" s="3">
        <f ca="1">VLOOKUP(C75,'Working - Round Robin'!$G$2:$AA$31,Results!$A75+1,FALSE)</f>
        <v>1</v>
      </c>
      <c r="F75" s="3">
        <f ca="1">VLOOKUP(D75,'Working - Round Robin'!$G$2:$AA$31,Results!$A75+1,FALSE)</f>
        <v>7</v>
      </c>
      <c r="G75" s="3">
        <f ca="1">OFFSET(Setup!$B$7,E75,0)</f>
        <v>0</v>
      </c>
      <c r="H75" s="3">
        <f ca="1">OFFSET(Setup!$B$7,F75,0)</f>
        <v>0</v>
      </c>
      <c r="M75" s="21">
        <f t="shared" si="7"/>
        <v>0</v>
      </c>
    </row>
    <row r="76" spans="1:13" x14ac:dyDescent="0.25">
      <c r="A76" s="3">
        <f t="shared" si="5"/>
        <v>11</v>
      </c>
      <c r="B76" s="3">
        <f t="shared" si="6"/>
        <v>5</v>
      </c>
      <c r="C76" s="3">
        <f ca="1">OFFSET('Working - Round Robin'!C$2,Results!$B76,0)</f>
        <v>11</v>
      </c>
      <c r="D76" s="3">
        <f ca="1">OFFSET('Working - Round Robin'!D$2,Results!$B76,0)</f>
        <v>6</v>
      </c>
      <c r="E76" s="3">
        <f ca="1">VLOOKUP(C76,'Working - Round Robin'!$G$2:$AA$31,Results!$A76+1,FALSE)</f>
        <v>13</v>
      </c>
      <c r="F76" s="3">
        <f ca="1">VLOOKUP(D76,'Working - Round Robin'!$G$2:$AA$31,Results!$A76+1,FALSE)</f>
        <v>8</v>
      </c>
      <c r="G76" s="3">
        <f ca="1">OFFSET(Setup!$B$7,E76,0)</f>
        <v>0</v>
      </c>
      <c r="H76" s="3">
        <f ca="1">OFFSET(Setup!$B$7,F76,0)</f>
        <v>0</v>
      </c>
      <c r="M76" s="21">
        <f t="shared" si="7"/>
        <v>0</v>
      </c>
    </row>
    <row r="77" spans="1:13" x14ac:dyDescent="0.25">
      <c r="A77" s="3">
        <f t="shared" si="5"/>
        <v>11</v>
      </c>
      <c r="B77" s="3">
        <f t="shared" si="6"/>
        <v>6</v>
      </c>
      <c r="C77" s="3">
        <f ca="1">OFFSET('Working - Round Robin'!C$2,Results!$B77,0)</f>
        <v>10</v>
      </c>
      <c r="D77" s="3">
        <f ca="1">OFFSET('Working - Round Robin'!D$2,Results!$B77,0)</f>
        <v>7</v>
      </c>
      <c r="E77" s="3">
        <f ca="1">VLOOKUP(C77,'Working - Round Robin'!$G$2:$AA$31,Results!$A77+1,FALSE)</f>
        <v>12</v>
      </c>
      <c r="F77" s="3">
        <f ca="1">VLOOKUP(D77,'Working - Round Robin'!$G$2:$AA$31,Results!$A77+1,FALSE)</f>
        <v>9</v>
      </c>
      <c r="G77" s="3">
        <f ca="1">OFFSET(Setup!$B$7,E77,0)</f>
        <v>0</v>
      </c>
      <c r="H77" s="3">
        <f ca="1">OFFSET(Setup!$B$7,F77,0)</f>
        <v>0</v>
      </c>
      <c r="M77" s="21">
        <f t="shared" si="7"/>
        <v>0</v>
      </c>
    </row>
    <row r="78" spans="1:13" x14ac:dyDescent="0.25">
      <c r="A78" s="3">
        <f t="shared" si="5"/>
        <v>11</v>
      </c>
      <c r="B78" s="3">
        <f t="shared" si="6"/>
        <v>7</v>
      </c>
      <c r="C78" s="3">
        <f ca="1">OFFSET('Working - Round Robin'!C$2,Results!$B78,0)</f>
        <v>9</v>
      </c>
      <c r="D78" s="3">
        <f ca="1">OFFSET('Working - Round Robin'!D$2,Results!$B78,0)</f>
        <v>8</v>
      </c>
      <c r="E78" s="3">
        <f ca="1">VLOOKUP(C78,'Working - Round Robin'!$G$2:$AA$31,Results!$A78+1,FALSE)</f>
        <v>11</v>
      </c>
      <c r="F78" s="3">
        <f ca="1">VLOOKUP(D78,'Working - Round Robin'!$G$2:$AA$31,Results!$A78+1,FALSE)</f>
        <v>10</v>
      </c>
      <c r="G78" s="3">
        <f ca="1">OFFSET(Setup!$B$7,E78,0)</f>
        <v>0</v>
      </c>
      <c r="H78" s="3">
        <f ca="1">OFFSET(Setup!$B$7,F78,0)</f>
        <v>0</v>
      </c>
      <c r="M78" s="21">
        <f t="shared" si="7"/>
        <v>0</v>
      </c>
    </row>
    <row r="79" spans="1:13" x14ac:dyDescent="0.25">
      <c r="A79" s="3">
        <f t="shared" si="5"/>
        <v>12</v>
      </c>
      <c r="B79" s="3">
        <f t="shared" si="6"/>
        <v>1</v>
      </c>
      <c r="C79" s="3">
        <f ca="1">OFFSET('Working - Round Robin'!C$2,Results!$B79,0)</f>
        <v>2</v>
      </c>
      <c r="D79" s="3">
        <f ca="1">OFFSET('Working - Round Robin'!D$2,Results!$B79,0)</f>
        <v>14</v>
      </c>
      <c r="E79" s="3">
        <f ca="1">VLOOKUP(C79,'Working - Round Robin'!$G$2:$AA$31,Results!$A79+1,FALSE)</f>
        <v>3</v>
      </c>
      <c r="F79" s="3">
        <f ca="1">VLOOKUP(D79,'Working - Round Robin'!$G$2:$AA$31,Results!$A79+1,FALSE)</f>
        <v>14</v>
      </c>
      <c r="G79" s="3">
        <f ca="1">OFFSET(Setup!$B$7,E79,0)</f>
        <v>0</v>
      </c>
      <c r="H79" s="3">
        <f ca="1">OFFSET(Setup!$B$7,F79,0)</f>
        <v>0</v>
      </c>
      <c r="M79" s="21">
        <f t="shared" si="7"/>
        <v>0</v>
      </c>
    </row>
    <row r="80" spans="1:13" x14ac:dyDescent="0.25">
      <c r="A80" s="3">
        <f t="shared" si="5"/>
        <v>12</v>
      </c>
      <c r="B80" s="3">
        <f t="shared" si="6"/>
        <v>2</v>
      </c>
      <c r="C80" s="3">
        <f ca="1">OFFSET('Working - Round Robin'!C$2,Results!$B80,0)</f>
        <v>1</v>
      </c>
      <c r="D80" s="3">
        <f ca="1">OFFSET('Working - Round Robin'!D$2,Results!$B80,0)</f>
        <v>3</v>
      </c>
      <c r="E80" s="3">
        <f ca="1">VLOOKUP(C80,'Working - Round Robin'!$G$2:$AA$31,Results!$A80+1,FALSE)</f>
        <v>2</v>
      </c>
      <c r="F80" s="3">
        <f ca="1">VLOOKUP(D80,'Working - Round Robin'!$G$2:$AA$31,Results!$A80+1,FALSE)</f>
        <v>4</v>
      </c>
      <c r="G80" s="3">
        <f ca="1">OFFSET(Setup!$B$7,E80,0)</f>
        <v>0</v>
      </c>
      <c r="H80" s="3">
        <f ca="1">OFFSET(Setup!$B$7,F80,0)</f>
        <v>0</v>
      </c>
      <c r="M80" s="21">
        <f t="shared" si="7"/>
        <v>0</v>
      </c>
    </row>
    <row r="81" spans="1:13" x14ac:dyDescent="0.25">
      <c r="A81" s="3">
        <f t="shared" si="5"/>
        <v>12</v>
      </c>
      <c r="B81" s="3">
        <f t="shared" si="6"/>
        <v>3</v>
      </c>
      <c r="C81" s="3">
        <f ca="1">OFFSET('Working - Round Robin'!C$2,Results!$B81,0)</f>
        <v>13</v>
      </c>
      <c r="D81" s="3">
        <f ca="1">OFFSET('Working - Round Robin'!D$2,Results!$B81,0)</f>
        <v>4</v>
      </c>
      <c r="E81" s="3">
        <f ca="1">VLOOKUP(C81,'Working - Round Robin'!$G$2:$AA$31,Results!$A81+1,FALSE)</f>
        <v>1</v>
      </c>
      <c r="F81" s="3">
        <f ca="1">VLOOKUP(D81,'Working - Round Robin'!$G$2:$AA$31,Results!$A81+1,FALSE)</f>
        <v>5</v>
      </c>
      <c r="G81" s="3">
        <f ca="1">OFFSET(Setup!$B$7,E81,0)</f>
        <v>0</v>
      </c>
      <c r="H81" s="3">
        <f ca="1">OFFSET(Setup!$B$7,F81,0)</f>
        <v>0</v>
      </c>
      <c r="M81" s="21">
        <f t="shared" si="7"/>
        <v>0</v>
      </c>
    </row>
    <row r="82" spans="1:13" x14ac:dyDescent="0.25">
      <c r="A82" s="3">
        <f t="shared" si="5"/>
        <v>12</v>
      </c>
      <c r="B82" s="3">
        <f t="shared" si="6"/>
        <v>4</v>
      </c>
      <c r="C82" s="3">
        <f ca="1">OFFSET('Working - Round Robin'!C$2,Results!$B82,0)</f>
        <v>12</v>
      </c>
      <c r="D82" s="3">
        <f ca="1">OFFSET('Working - Round Robin'!D$2,Results!$B82,0)</f>
        <v>5</v>
      </c>
      <c r="E82" s="3">
        <f ca="1">VLOOKUP(C82,'Working - Round Robin'!$G$2:$AA$31,Results!$A82+1,FALSE)</f>
        <v>13</v>
      </c>
      <c r="F82" s="3">
        <f ca="1">VLOOKUP(D82,'Working - Round Robin'!$G$2:$AA$31,Results!$A82+1,FALSE)</f>
        <v>6</v>
      </c>
      <c r="G82" s="3">
        <f ca="1">OFFSET(Setup!$B$7,E82,0)</f>
        <v>0</v>
      </c>
      <c r="H82" s="3">
        <f ca="1">OFFSET(Setup!$B$7,F82,0)</f>
        <v>0</v>
      </c>
      <c r="M82" s="21">
        <f t="shared" si="7"/>
        <v>0</v>
      </c>
    </row>
    <row r="83" spans="1:13" x14ac:dyDescent="0.25">
      <c r="A83" s="3">
        <f t="shared" si="5"/>
        <v>12</v>
      </c>
      <c r="B83" s="3">
        <f t="shared" si="6"/>
        <v>5</v>
      </c>
      <c r="C83" s="3">
        <f ca="1">OFFSET('Working - Round Robin'!C$2,Results!$B83,0)</f>
        <v>11</v>
      </c>
      <c r="D83" s="3">
        <f ca="1">OFFSET('Working - Round Robin'!D$2,Results!$B83,0)</f>
        <v>6</v>
      </c>
      <c r="E83" s="3">
        <f ca="1">VLOOKUP(C83,'Working - Round Robin'!$G$2:$AA$31,Results!$A83+1,FALSE)</f>
        <v>12</v>
      </c>
      <c r="F83" s="3">
        <f ca="1">VLOOKUP(D83,'Working - Round Robin'!$G$2:$AA$31,Results!$A83+1,FALSE)</f>
        <v>7</v>
      </c>
      <c r="G83" s="3">
        <f ca="1">OFFSET(Setup!$B$7,E83,0)</f>
        <v>0</v>
      </c>
      <c r="H83" s="3">
        <f ca="1">OFFSET(Setup!$B$7,F83,0)</f>
        <v>0</v>
      </c>
      <c r="M83" s="21">
        <f t="shared" si="7"/>
        <v>0</v>
      </c>
    </row>
    <row r="84" spans="1:13" x14ac:dyDescent="0.25">
      <c r="A84" s="3">
        <f t="shared" si="5"/>
        <v>12</v>
      </c>
      <c r="B84" s="3">
        <f t="shared" si="6"/>
        <v>6</v>
      </c>
      <c r="C84" s="3">
        <f ca="1">OFFSET('Working - Round Robin'!C$2,Results!$B84,0)</f>
        <v>10</v>
      </c>
      <c r="D84" s="3">
        <f ca="1">OFFSET('Working - Round Robin'!D$2,Results!$B84,0)</f>
        <v>7</v>
      </c>
      <c r="E84" s="3">
        <f ca="1">VLOOKUP(C84,'Working - Round Robin'!$G$2:$AA$31,Results!$A84+1,FALSE)</f>
        <v>11</v>
      </c>
      <c r="F84" s="3">
        <f ca="1">VLOOKUP(D84,'Working - Round Robin'!$G$2:$AA$31,Results!$A84+1,FALSE)</f>
        <v>8</v>
      </c>
      <c r="G84" s="3">
        <f ca="1">OFFSET(Setup!$B$7,E84,0)</f>
        <v>0</v>
      </c>
      <c r="H84" s="3">
        <f ca="1">OFFSET(Setup!$B$7,F84,0)</f>
        <v>0</v>
      </c>
      <c r="M84" s="21">
        <f t="shared" si="7"/>
        <v>0</v>
      </c>
    </row>
    <row r="85" spans="1:13" x14ac:dyDescent="0.25">
      <c r="A85" s="3">
        <f t="shared" si="5"/>
        <v>12</v>
      </c>
      <c r="B85" s="3">
        <f t="shared" si="6"/>
        <v>7</v>
      </c>
      <c r="C85" s="3">
        <f ca="1">OFFSET('Working - Round Robin'!C$2,Results!$B85,0)</f>
        <v>9</v>
      </c>
      <c r="D85" s="3">
        <f ca="1">OFFSET('Working - Round Robin'!D$2,Results!$B85,0)</f>
        <v>8</v>
      </c>
      <c r="E85" s="3">
        <f ca="1">VLOOKUP(C85,'Working - Round Robin'!$G$2:$AA$31,Results!$A85+1,FALSE)</f>
        <v>10</v>
      </c>
      <c r="F85" s="3">
        <f ca="1">VLOOKUP(D85,'Working - Round Robin'!$G$2:$AA$31,Results!$A85+1,FALSE)</f>
        <v>9</v>
      </c>
      <c r="G85" s="3">
        <f ca="1">OFFSET(Setup!$B$7,E85,0)</f>
        <v>0</v>
      </c>
      <c r="H85" s="3">
        <f ca="1">OFFSET(Setup!$B$7,F85,0)</f>
        <v>0</v>
      </c>
      <c r="M85" s="21">
        <f t="shared" si="7"/>
        <v>0</v>
      </c>
    </row>
    <row r="86" spans="1:13" x14ac:dyDescent="0.25">
      <c r="A86" s="3">
        <f t="shared" si="5"/>
        <v>13</v>
      </c>
      <c r="B86" s="3">
        <f t="shared" si="6"/>
        <v>1</v>
      </c>
      <c r="C86" s="3">
        <f ca="1">OFFSET('Working - Round Robin'!C$2,Results!$B86,0)</f>
        <v>2</v>
      </c>
      <c r="D86" s="3">
        <f ca="1">OFFSET('Working - Round Robin'!D$2,Results!$B86,0)</f>
        <v>14</v>
      </c>
      <c r="E86" s="3">
        <f ca="1">VLOOKUP(C86,'Working - Round Robin'!$G$2:$AA$31,Results!$A86+1,FALSE)</f>
        <v>2</v>
      </c>
      <c r="F86" s="3">
        <f ca="1">VLOOKUP(D86,'Working - Round Robin'!$G$2:$AA$31,Results!$A86+1,FALSE)</f>
        <v>14</v>
      </c>
      <c r="G86" s="3">
        <f ca="1">OFFSET(Setup!$B$7,E86,0)</f>
        <v>0</v>
      </c>
      <c r="H86" s="3">
        <f ca="1">OFFSET(Setup!$B$7,F86,0)</f>
        <v>0</v>
      </c>
      <c r="M86" s="21">
        <f t="shared" si="7"/>
        <v>0</v>
      </c>
    </row>
    <row r="87" spans="1:13" x14ac:dyDescent="0.25">
      <c r="A87" s="3">
        <f t="shared" si="5"/>
        <v>13</v>
      </c>
      <c r="B87" s="3">
        <f t="shared" si="6"/>
        <v>2</v>
      </c>
      <c r="C87" s="3">
        <f ca="1">OFFSET('Working - Round Robin'!C$2,Results!$B87,0)</f>
        <v>1</v>
      </c>
      <c r="D87" s="3">
        <f ca="1">OFFSET('Working - Round Robin'!D$2,Results!$B87,0)</f>
        <v>3</v>
      </c>
      <c r="E87" s="3">
        <f ca="1">VLOOKUP(C87,'Working - Round Robin'!$G$2:$AA$31,Results!$A87+1,FALSE)</f>
        <v>1</v>
      </c>
      <c r="F87" s="3">
        <f ca="1">VLOOKUP(D87,'Working - Round Robin'!$G$2:$AA$31,Results!$A87+1,FALSE)</f>
        <v>3</v>
      </c>
      <c r="G87" s="3">
        <f ca="1">OFFSET(Setup!$B$7,E87,0)</f>
        <v>0</v>
      </c>
      <c r="H87" s="3">
        <f ca="1">OFFSET(Setup!$B$7,F87,0)</f>
        <v>0</v>
      </c>
      <c r="M87" s="21">
        <f t="shared" si="7"/>
        <v>0</v>
      </c>
    </row>
    <row r="88" spans="1:13" x14ac:dyDescent="0.25">
      <c r="A88" s="3">
        <f t="shared" si="5"/>
        <v>13</v>
      </c>
      <c r="B88" s="3">
        <f t="shared" si="6"/>
        <v>3</v>
      </c>
      <c r="C88" s="3">
        <f ca="1">OFFSET('Working - Round Robin'!C$2,Results!$B88,0)</f>
        <v>13</v>
      </c>
      <c r="D88" s="3">
        <f ca="1">OFFSET('Working - Round Robin'!D$2,Results!$B88,0)</f>
        <v>4</v>
      </c>
      <c r="E88" s="3">
        <f ca="1">VLOOKUP(C88,'Working - Round Robin'!$G$2:$AA$31,Results!$A88+1,FALSE)</f>
        <v>13</v>
      </c>
      <c r="F88" s="3">
        <f ca="1">VLOOKUP(D88,'Working - Round Robin'!$G$2:$AA$31,Results!$A88+1,FALSE)</f>
        <v>4</v>
      </c>
      <c r="G88" s="3">
        <f ca="1">OFFSET(Setup!$B$7,E88,0)</f>
        <v>0</v>
      </c>
      <c r="H88" s="3">
        <f ca="1">OFFSET(Setup!$B$7,F88,0)</f>
        <v>0</v>
      </c>
      <c r="M88" s="21">
        <f t="shared" si="7"/>
        <v>0</v>
      </c>
    </row>
    <row r="89" spans="1:13" x14ac:dyDescent="0.25">
      <c r="A89" s="3">
        <f t="shared" si="5"/>
        <v>13</v>
      </c>
      <c r="B89" s="3">
        <f t="shared" si="6"/>
        <v>4</v>
      </c>
      <c r="C89" s="3">
        <f ca="1">OFFSET('Working - Round Robin'!C$2,Results!$B89,0)</f>
        <v>12</v>
      </c>
      <c r="D89" s="3">
        <f ca="1">OFFSET('Working - Round Robin'!D$2,Results!$B89,0)</f>
        <v>5</v>
      </c>
      <c r="E89" s="3">
        <f ca="1">VLOOKUP(C89,'Working - Round Robin'!$G$2:$AA$31,Results!$A89+1,FALSE)</f>
        <v>12</v>
      </c>
      <c r="F89" s="3">
        <f ca="1">VLOOKUP(D89,'Working - Round Robin'!$G$2:$AA$31,Results!$A89+1,FALSE)</f>
        <v>5</v>
      </c>
      <c r="G89" s="3">
        <f ca="1">OFFSET(Setup!$B$7,E89,0)</f>
        <v>0</v>
      </c>
      <c r="H89" s="3">
        <f ca="1">OFFSET(Setup!$B$7,F89,0)</f>
        <v>0</v>
      </c>
      <c r="M89" s="21">
        <f t="shared" si="7"/>
        <v>0</v>
      </c>
    </row>
    <row r="90" spans="1:13" x14ac:dyDescent="0.25">
      <c r="A90" s="3">
        <f t="shared" si="5"/>
        <v>13</v>
      </c>
      <c r="B90" s="3">
        <f t="shared" si="6"/>
        <v>5</v>
      </c>
      <c r="C90" s="3">
        <f ca="1">OFFSET('Working - Round Robin'!C$2,Results!$B90,0)</f>
        <v>11</v>
      </c>
      <c r="D90" s="3">
        <f ca="1">OFFSET('Working - Round Robin'!D$2,Results!$B90,0)</f>
        <v>6</v>
      </c>
      <c r="E90" s="3">
        <f ca="1">VLOOKUP(C90,'Working - Round Robin'!$G$2:$AA$31,Results!$A90+1,FALSE)</f>
        <v>11</v>
      </c>
      <c r="F90" s="3">
        <f ca="1">VLOOKUP(D90,'Working - Round Robin'!$G$2:$AA$31,Results!$A90+1,FALSE)</f>
        <v>6</v>
      </c>
      <c r="G90" s="3">
        <f ca="1">OFFSET(Setup!$B$7,E90,0)</f>
        <v>0</v>
      </c>
      <c r="H90" s="3">
        <f ca="1">OFFSET(Setup!$B$7,F90,0)</f>
        <v>0</v>
      </c>
      <c r="M90" s="21">
        <f t="shared" si="7"/>
        <v>0</v>
      </c>
    </row>
    <row r="91" spans="1:13" x14ac:dyDescent="0.25">
      <c r="A91" s="3">
        <f t="shared" si="5"/>
        <v>13</v>
      </c>
      <c r="B91" s="3">
        <f t="shared" si="6"/>
        <v>6</v>
      </c>
      <c r="C91" s="3">
        <f ca="1">OFFSET('Working - Round Robin'!C$2,Results!$B91,0)</f>
        <v>10</v>
      </c>
      <c r="D91" s="3">
        <f ca="1">OFFSET('Working - Round Robin'!D$2,Results!$B91,0)</f>
        <v>7</v>
      </c>
      <c r="E91" s="3">
        <f ca="1">VLOOKUP(C91,'Working - Round Robin'!$G$2:$AA$31,Results!$A91+1,FALSE)</f>
        <v>10</v>
      </c>
      <c r="F91" s="3">
        <f ca="1">VLOOKUP(D91,'Working - Round Robin'!$G$2:$AA$31,Results!$A91+1,FALSE)</f>
        <v>7</v>
      </c>
      <c r="G91" s="3">
        <f ca="1">OFFSET(Setup!$B$7,E91,0)</f>
        <v>0</v>
      </c>
      <c r="H91" s="3">
        <f ca="1">OFFSET(Setup!$B$7,F91,0)</f>
        <v>0</v>
      </c>
      <c r="M91" s="21">
        <f t="shared" si="7"/>
        <v>0</v>
      </c>
    </row>
    <row r="92" spans="1:13" x14ac:dyDescent="0.25">
      <c r="A92" s="3">
        <f t="shared" si="5"/>
        <v>13</v>
      </c>
      <c r="B92" s="3">
        <f t="shared" si="6"/>
        <v>7</v>
      </c>
      <c r="C92" s="3">
        <f ca="1">OFFSET('Working - Round Robin'!C$2,Results!$B92,0)</f>
        <v>9</v>
      </c>
      <c r="D92" s="3">
        <f ca="1">OFFSET('Working - Round Robin'!D$2,Results!$B92,0)</f>
        <v>8</v>
      </c>
      <c r="E92" s="3">
        <f ca="1">VLOOKUP(C92,'Working - Round Robin'!$G$2:$AA$31,Results!$A92+1,FALSE)</f>
        <v>9</v>
      </c>
      <c r="F92" s="3">
        <f ca="1">VLOOKUP(D92,'Working - Round Robin'!$G$2:$AA$31,Results!$A92+1,FALSE)</f>
        <v>8</v>
      </c>
      <c r="G92" s="3">
        <f ca="1">OFFSET(Setup!$B$7,E92,0)</f>
        <v>0</v>
      </c>
      <c r="H92" s="3">
        <f ca="1">OFFSET(Setup!$B$7,F92,0)</f>
        <v>0</v>
      </c>
      <c r="M92" s="21">
        <f t="shared" si="7"/>
        <v>0</v>
      </c>
    </row>
    <row r="93" spans="1:13" x14ac:dyDescent="0.25">
      <c r="A93" s="3">
        <f t="shared" si="5"/>
        <v>14</v>
      </c>
      <c r="B93" s="3">
        <f t="shared" si="6"/>
        <v>1</v>
      </c>
      <c r="C93" s="3">
        <f ca="1">OFFSET('Working - Round Robin'!C$2,Results!$B93,0)</f>
        <v>2</v>
      </c>
      <c r="D93" s="3">
        <f ca="1">OFFSET('Working - Round Robin'!D$2,Results!$B93,0)</f>
        <v>14</v>
      </c>
      <c r="E93" s="3">
        <f ca="1">VLOOKUP(C93,'Working - Round Robin'!$G$2:$AA$31,Results!$A93+1,FALSE)</f>
        <v>1</v>
      </c>
      <c r="F93" s="3">
        <f ca="1">VLOOKUP(D93,'Working - Round Robin'!$G$2:$AA$31,Results!$A93+1,FALSE)</f>
        <v>14</v>
      </c>
      <c r="G93" s="3">
        <f ca="1">OFFSET(Setup!$B$7,E93,0)</f>
        <v>0</v>
      </c>
      <c r="H93" s="3">
        <f ca="1">OFFSET(Setup!$B$7,F93,0)</f>
        <v>0</v>
      </c>
      <c r="M93" s="21">
        <f t="shared" si="7"/>
        <v>0</v>
      </c>
    </row>
    <row r="94" spans="1:13" x14ac:dyDescent="0.25">
      <c r="A94" s="3">
        <f t="shared" si="5"/>
        <v>14</v>
      </c>
      <c r="B94" s="3">
        <f t="shared" si="6"/>
        <v>2</v>
      </c>
      <c r="C94" s="3">
        <f ca="1">OFFSET('Working - Round Robin'!C$2,Results!$B94,0)</f>
        <v>1</v>
      </c>
      <c r="D94" s="3">
        <f ca="1">OFFSET('Working - Round Robin'!D$2,Results!$B94,0)</f>
        <v>3</v>
      </c>
      <c r="E94" s="3">
        <f ca="1">VLOOKUP(C94,'Working - Round Robin'!$G$2:$AA$31,Results!$A94+1,FALSE)</f>
        <v>13</v>
      </c>
      <c r="F94" s="3">
        <f ca="1">VLOOKUP(D94,'Working - Round Robin'!$G$2:$AA$31,Results!$A94+1,FALSE)</f>
        <v>2</v>
      </c>
      <c r="G94" s="3">
        <f ca="1">OFFSET(Setup!$B$7,E94,0)</f>
        <v>0</v>
      </c>
      <c r="H94" s="3">
        <f ca="1">OFFSET(Setup!$B$7,F94,0)</f>
        <v>0</v>
      </c>
      <c r="M94" s="21">
        <f t="shared" si="7"/>
        <v>0</v>
      </c>
    </row>
    <row r="95" spans="1:13" x14ac:dyDescent="0.25">
      <c r="A95" s="3">
        <f t="shared" si="5"/>
        <v>14</v>
      </c>
      <c r="B95" s="3">
        <f t="shared" si="6"/>
        <v>3</v>
      </c>
      <c r="C95" s="3">
        <f ca="1">OFFSET('Working - Round Robin'!C$2,Results!$B95,0)</f>
        <v>13</v>
      </c>
      <c r="D95" s="3">
        <f ca="1">OFFSET('Working - Round Robin'!D$2,Results!$B95,0)</f>
        <v>4</v>
      </c>
      <c r="E95" s="3">
        <f ca="1">VLOOKUP(C95,'Working - Round Robin'!$G$2:$AA$31,Results!$A95+1,FALSE)</f>
        <v>12</v>
      </c>
      <c r="F95" s="3">
        <f ca="1">VLOOKUP(D95,'Working - Round Robin'!$G$2:$AA$31,Results!$A95+1,FALSE)</f>
        <v>3</v>
      </c>
      <c r="G95" s="3">
        <f ca="1">OFFSET(Setup!$B$7,E95,0)</f>
        <v>0</v>
      </c>
      <c r="H95" s="3">
        <f ca="1">OFFSET(Setup!$B$7,F95,0)</f>
        <v>0</v>
      </c>
      <c r="M95" s="21">
        <f t="shared" si="7"/>
        <v>0</v>
      </c>
    </row>
    <row r="96" spans="1:13" x14ac:dyDescent="0.25">
      <c r="A96" s="3">
        <f t="shared" si="5"/>
        <v>14</v>
      </c>
      <c r="B96" s="3">
        <f t="shared" si="6"/>
        <v>4</v>
      </c>
      <c r="C96" s="3">
        <f ca="1">OFFSET('Working - Round Robin'!C$2,Results!$B96,0)</f>
        <v>12</v>
      </c>
      <c r="D96" s="3">
        <f ca="1">OFFSET('Working - Round Robin'!D$2,Results!$B96,0)</f>
        <v>5</v>
      </c>
      <c r="E96" s="3">
        <f ca="1">VLOOKUP(C96,'Working - Round Robin'!$G$2:$AA$31,Results!$A96+1,FALSE)</f>
        <v>11</v>
      </c>
      <c r="F96" s="3">
        <f ca="1">VLOOKUP(D96,'Working - Round Robin'!$G$2:$AA$31,Results!$A96+1,FALSE)</f>
        <v>4</v>
      </c>
      <c r="G96" s="3">
        <f ca="1">OFFSET(Setup!$B$7,E96,0)</f>
        <v>0</v>
      </c>
      <c r="H96" s="3">
        <f ca="1">OFFSET(Setup!$B$7,F96,0)</f>
        <v>0</v>
      </c>
      <c r="M96" s="21">
        <f t="shared" si="7"/>
        <v>0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24"/>
  <sheetViews>
    <sheetView tabSelected="1" workbookViewId="0">
      <pane ySplit="4" topLeftCell="A5" activePane="bottomLeft" state="frozen"/>
      <selection activeCell="B2" sqref="B2"/>
      <selection pane="bottomLeft" activeCell="D10" sqref="D10"/>
    </sheetView>
  </sheetViews>
  <sheetFormatPr defaultRowHeight="15" x14ac:dyDescent="0.25"/>
  <cols>
    <col min="1" max="1" width="9" hidden="1" customWidth="1"/>
    <col min="2" max="2" width="9.7109375" customWidth="1"/>
    <col min="3" max="3" width="14.140625" bestFit="1" customWidth="1"/>
    <col min="4" max="4" width="14.140625" customWidth="1"/>
    <col min="5" max="17" width="9.7109375" customWidth="1"/>
  </cols>
  <sheetData>
    <row r="1" spans="1:17" hidden="1" x14ac:dyDescent="0.25">
      <c r="B1" t="s">
        <v>38</v>
      </c>
      <c r="C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</row>
    <row r="2" spans="1:17" x14ac:dyDescent="0.25">
      <c r="B2" s="33" t="s">
        <v>0</v>
      </c>
      <c r="C2" s="34"/>
      <c r="D2" s="34"/>
      <c r="E2" s="26"/>
      <c r="I2" s="34"/>
      <c r="J2" s="34"/>
      <c r="L2" s="34"/>
      <c r="M2" s="34"/>
      <c r="O2" s="34"/>
      <c r="P2" s="34"/>
      <c r="Q2" s="34"/>
    </row>
    <row r="3" spans="1:17" x14ac:dyDescent="0.25">
      <c r="B3" s="34"/>
      <c r="C3" s="26"/>
      <c r="D3" s="26"/>
      <c r="E3" s="26"/>
      <c r="I3" s="34"/>
      <c r="J3" s="34"/>
      <c r="L3" s="34"/>
      <c r="M3" s="34"/>
      <c r="O3" s="34"/>
      <c r="P3" s="34"/>
      <c r="Q3" s="34"/>
    </row>
    <row r="4" spans="1:17" x14ac:dyDescent="0.25">
      <c r="A4" t="s">
        <v>32</v>
      </c>
      <c r="B4" s="8" t="s">
        <v>32</v>
      </c>
      <c r="C4" s="8" t="s">
        <v>20</v>
      </c>
      <c r="D4" s="8" t="s">
        <v>65</v>
      </c>
      <c r="E4" s="8" t="s">
        <v>1</v>
      </c>
      <c r="F4" s="29" t="s">
        <v>2</v>
      </c>
      <c r="G4" s="30" t="s">
        <v>3</v>
      </c>
      <c r="H4" s="16" t="s">
        <v>4</v>
      </c>
      <c r="I4" s="29" t="s">
        <v>9</v>
      </c>
      <c r="J4" s="16" t="s">
        <v>10</v>
      </c>
      <c r="K4" s="8" t="s">
        <v>11</v>
      </c>
      <c r="L4" s="29" t="s">
        <v>12</v>
      </c>
      <c r="M4" s="16" t="s">
        <v>13</v>
      </c>
      <c r="N4" s="8" t="s">
        <v>11</v>
      </c>
      <c r="O4" s="8" t="s">
        <v>5</v>
      </c>
      <c r="P4" s="27" t="s">
        <v>33</v>
      </c>
      <c r="Q4" s="27" t="s">
        <v>40</v>
      </c>
    </row>
    <row r="5" spans="1:17" x14ac:dyDescent="0.25">
      <c r="A5" s="23">
        <v>1</v>
      </c>
      <c r="B5" s="28">
        <f t="shared" ref="B5:B24" si="0">IF(A5&lt;=teams,A5,"")</f>
        <v>1</v>
      </c>
      <c r="C5" s="6">
        <f ca="1">_xlfn.IFNA(VLOOKUP($B5,'Working - Table'!$B$2:$W$21,Table!C$1,FALSE),"")</f>
        <v>0</v>
      </c>
      <c r="D5" s="6" t="str">
        <f ca="1">_xlfn.IFNA(VLOOKUP(C5,Setup!$B$8:$C$27,2,FALSE),"")</f>
        <v/>
      </c>
      <c r="E5" s="6">
        <f ca="1">_xlfn.IFNA(VLOOKUP($B5,'Working - Table'!$B$2:$W$21,Table!E$1,FALSE),"")</f>
        <v>0</v>
      </c>
      <c r="F5" s="3">
        <f ca="1">_xlfn.IFNA(VLOOKUP($B5,'Working - Table'!$B$2:$W$21,Table!F$1,FALSE),"")</f>
        <v>0</v>
      </c>
      <c r="G5" s="3">
        <f ca="1">_xlfn.IFNA(VLOOKUP($B5,'Working - Table'!$B$2:$W$21,Table!G$1,FALSE),"")</f>
        <v>0</v>
      </c>
      <c r="H5" s="3">
        <f ca="1">_xlfn.IFNA(VLOOKUP($B5,'Working - Table'!$B$2:$W$21,Table!H$1,FALSE),"")</f>
        <v>0</v>
      </c>
      <c r="I5" s="5">
        <f ca="1">_xlfn.IFNA(VLOOKUP($B5,'Working - Table'!$B$2:$W$21,Table!I$1,FALSE),"")</f>
        <v>0</v>
      </c>
      <c r="J5" s="6">
        <f ca="1">_xlfn.IFNA(VLOOKUP($B5,'Working - Table'!$B$2:$W$21,Table!J$1,FALSE),"")</f>
        <v>0</v>
      </c>
      <c r="K5" s="3">
        <f ca="1">_xlfn.IFNA(VLOOKUP($B5,'Working - Table'!$B$2:$W$21,Table!K$1,FALSE),"")</f>
        <v>0</v>
      </c>
      <c r="L5" s="5">
        <f ca="1">_xlfn.IFNA(VLOOKUP($B5,'Working - Table'!$B$2:$W$21,Table!L$1,FALSE),"")</f>
        <v>0</v>
      </c>
      <c r="M5" s="6">
        <f ca="1">_xlfn.IFNA(VLOOKUP($B5,'Working - Table'!$B$2:$W$21,Table!M$1,FALSE),"")</f>
        <v>0</v>
      </c>
      <c r="N5" s="3">
        <f ca="1">_xlfn.IFNA(VLOOKUP($B5,'Working - Table'!$B$2:$W$21,Table!N$1,FALSE),"")</f>
        <v>0</v>
      </c>
      <c r="O5" s="5">
        <f ca="1">_xlfn.IFNA(VLOOKUP($B5,'Working - Table'!$B$2:$W$21,Table!O$1,FALSE),"")</f>
        <v>0</v>
      </c>
      <c r="P5" s="31">
        <f ca="1">_xlfn.IFNA(VLOOKUP($B5,'Working - Table'!$B$2:$W$21,Table!P$1,FALSE),"")</f>
        <v>0</v>
      </c>
      <c r="Q5" s="5">
        <f ca="1">_xlfn.IFNA(VLOOKUP($B5,'Working - Table'!$B$2:$W$21,Table!Q$1,FALSE),"")</f>
        <v>0</v>
      </c>
    </row>
    <row r="6" spans="1:17" x14ac:dyDescent="0.25">
      <c r="A6" s="23">
        <v>2</v>
      </c>
      <c r="B6" s="6">
        <f t="shared" si="0"/>
        <v>2</v>
      </c>
      <c r="C6" s="6">
        <f ca="1">_xlfn.IFNA(VLOOKUP($B6,'Working - Table'!$B$2:$W$21,Table!C$1,FALSE),"")</f>
        <v>0</v>
      </c>
      <c r="D6" s="6" t="str">
        <f ca="1">_xlfn.IFNA(VLOOKUP(C6,Setup!$B$8:$C$27,2,FALSE),"")</f>
        <v/>
      </c>
      <c r="E6" s="6">
        <f ca="1">_xlfn.IFNA(VLOOKUP($B6,'Working - Table'!$B$2:$W$21,Table!E$1,FALSE),"")</f>
        <v>0</v>
      </c>
      <c r="F6" s="3">
        <f ca="1">_xlfn.IFNA(VLOOKUP($B6,'Working - Table'!$B$2:$W$21,Table!F$1,FALSE),"")</f>
        <v>0</v>
      </c>
      <c r="G6" s="3">
        <f ca="1">_xlfn.IFNA(VLOOKUP($B6,'Working - Table'!$B$2:$W$21,Table!G$1,FALSE),"")</f>
        <v>0</v>
      </c>
      <c r="H6" s="3">
        <f ca="1">_xlfn.IFNA(VLOOKUP($B6,'Working - Table'!$B$2:$W$21,Table!H$1,FALSE),"")</f>
        <v>0</v>
      </c>
      <c r="I6" s="5">
        <f ca="1">_xlfn.IFNA(VLOOKUP($B6,'Working - Table'!$B$2:$W$21,Table!I$1,FALSE),"")</f>
        <v>0</v>
      </c>
      <c r="J6" s="6">
        <f ca="1">_xlfn.IFNA(VLOOKUP($B6,'Working - Table'!$B$2:$W$21,Table!J$1,FALSE),"")</f>
        <v>0</v>
      </c>
      <c r="K6" s="3">
        <f ca="1">_xlfn.IFNA(VLOOKUP($B6,'Working - Table'!$B$2:$W$21,Table!K$1,FALSE),"")</f>
        <v>0</v>
      </c>
      <c r="L6" s="5">
        <f ca="1">_xlfn.IFNA(VLOOKUP($B6,'Working - Table'!$B$2:$W$21,Table!L$1,FALSE),"")</f>
        <v>0</v>
      </c>
      <c r="M6" s="6">
        <f ca="1">_xlfn.IFNA(VLOOKUP($B6,'Working - Table'!$B$2:$W$21,Table!M$1,FALSE),"")</f>
        <v>0</v>
      </c>
      <c r="N6" s="3">
        <f ca="1">_xlfn.IFNA(VLOOKUP($B6,'Working - Table'!$B$2:$W$21,Table!N$1,FALSE),"")</f>
        <v>0</v>
      </c>
      <c r="O6" s="5">
        <f ca="1">_xlfn.IFNA(VLOOKUP($B6,'Working - Table'!$B$2:$W$21,Table!O$1,FALSE),"")</f>
        <v>0</v>
      </c>
      <c r="P6" s="31">
        <f ca="1">_xlfn.IFNA(VLOOKUP($B6,'Working - Table'!$B$2:$W$21,Table!P$1,FALSE),"")</f>
        <v>0</v>
      </c>
      <c r="Q6" s="5">
        <f ca="1">_xlfn.IFNA(VLOOKUP($B6,'Working - Table'!$B$2:$W$21,Table!Q$1,FALSE),"")</f>
        <v>0</v>
      </c>
    </row>
    <row r="7" spans="1:17" x14ac:dyDescent="0.25">
      <c r="A7" s="23">
        <v>3</v>
      </c>
      <c r="B7" s="6">
        <f t="shared" si="0"/>
        <v>3</v>
      </c>
      <c r="C7" s="6">
        <f ca="1">_xlfn.IFNA(VLOOKUP($B7,'Working - Table'!$B$2:$W$21,Table!C$1,FALSE),"")</f>
        <v>0</v>
      </c>
      <c r="D7" s="6" t="str">
        <f ca="1">_xlfn.IFNA(VLOOKUP(C7,Setup!$B$8:$C$27,2,FALSE),"")</f>
        <v/>
      </c>
      <c r="E7" s="6">
        <f ca="1">_xlfn.IFNA(VLOOKUP($B7,'Working - Table'!$B$2:$W$21,Table!E$1,FALSE),"")</f>
        <v>0</v>
      </c>
      <c r="F7" s="3">
        <f ca="1">_xlfn.IFNA(VLOOKUP($B7,'Working - Table'!$B$2:$W$21,Table!F$1,FALSE),"")</f>
        <v>0</v>
      </c>
      <c r="G7" s="3">
        <f ca="1">_xlfn.IFNA(VLOOKUP($B7,'Working - Table'!$B$2:$W$21,Table!G$1,FALSE),"")</f>
        <v>0</v>
      </c>
      <c r="H7" s="3">
        <f ca="1">_xlfn.IFNA(VLOOKUP($B7,'Working - Table'!$B$2:$W$21,Table!H$1,FALSE),"")</f>
        <v>0</v>
      </c>
      <c r="I7" s="5">
        <f ca="1">_xlfn.IFNA(VLOOKUP($B7,'Working - Table'!$B$2:$W$21,Table!I$1,FALSE),"")</f>
        <v>0</v>
      </c>
      <c r="J7" s="6">
        <f ca="1">_xlfn.IFNA(VLOOKUP($B7,'Working - Table'!$B$2:$W$21,Table!J$1,FALSE),"")</f>
        <v>0</v>
      </c>
      <c r="K7" s="3">
        <f ca="1">_xlfn.IFNA(VLOOKUP($B7,'Working - Table'!$B$2:$W$21,Table!K$1,FALSE),"")</f>
        <v>0</v>
      </c>
      <c r="L7" s="5">
        <f ca="1">_xlfn.IFNA(VLOOKUP($B7,'Working - Table'!$B$2:$W$21,Table!L$1,FALSE),"")</f>
        <v>0</v>
      </c>
      <c r="M7" s="6">
        <f ca="1">_xlfn.IFNA(VLOOKUP($B7,'Working - Table'!$B$2:$W$21,Table!M$1,FALSE),"")</f>
        <v>0</v>
      </c>
      <c r="N7" s="3">
        <f ca="1">_xlfn.IFNA(VLOOKUP($B7,'Working - Table'!$B$2:$W$21,Table!N$1,FALSE),"")</f>
        <v>0</v>
      </c>
      <c r="O7" s="5">
        <f ca="1">_xlfn.IFNA(VLOOKUP($B7,'Working - Table'!$B$2:$W$21,Table!O$1,FALSE),"")</f>
        <v>0</v>
      </c>
      <c r="P7" s="31">
        <f ca="1">_xlfn.IFNA(VLOOKUP($B7,'Working - Table'!$B$2:$W$21,Table!P$1,FALSE),"")</f>
        <v>0</v>
      </c>
      <c r="Q7" s="5">
        <f ca="1">_xlfn.IFNA(VLOOKUP($B7,'Working - Table'!$B$2:$W$21,Table!Q$1,FALSE),"")</f>
        <v>0</v>
      </c>
    </row>
    <row r="8" spans="1:17" x14ac:dyDescent="0.25">
      <c r="A8" s="23">
        <v>4</v>
      </c>
      <c r="B8" s="6">
        <f t="shared" si="0"/>
        <v>4</v>
      </c>
      <c r="C8" s="6">
        <f ca="1">_xlfn.IFNA(VLOOKUP($B8,'Working - Table'!$B$2:$W$21,Table!C$1,FALSE),"")</f>
        <v>0</v>
      </c>
      <c r="D8" s="6" t="str">
        <f ca="1">_xlfn.IFNA(VLOOKUP(C8,Setup!$B$8:$C$27,2,FALSE),"")</f>
        <v/>
      </c>
      <c r="E8" s="6">
        <f ca="1">_xlfn.IFNA(VLOOKUP($B8,'Working - Table'!$B$2:$W$21,Table!E$1,FALSE),"")</f>
        <v>0</v>
      </c>
      <c r="F8" s="3">
        <f ca="1">_xlfn.IFNA(VLOOKUP($B8,'Working - Table'!$B$2:$W$21,Table!F$1,FALSE),"")</f>
        <v>0</v>
      </c>
      <c r="G8" s="3">
        <f ca="1">_xlfn.IFNA(VLOOKUP($B8,'Working - Table'!$B$2:$W$21,Table!G$1,FALSE),"")</f>
        <v>0</v>
      </c>
      <c r="H8" s="3">
        <f ca="1">_xlfn.IFNA(VLOOKUP($B8,'Working - Table'!$B$2:$W$21,Table!H$1,FALSE),"")</f>
        <v>0</v>
      </c>
      <c r="I8" s="5">
        <f ca="1">_xlfn.IFNA(VLOOKUP($B8,'Working - Table'!$B$2:$W$21,Table!I$1,FALSE),"")</f>
        <v>0</v>
      </c>
      <c r="J8" s="6">
        <f ca="1">_xlfn.IFNA(VLOOKUP($B8,'Working - Table'!$B$2:$W$21,Table!J$1,FALSE),"")</f>
        <v>0</v>
      </c>
      <c r="K8" s="3">
        <f ca="1">_xlfn.IFNA(VLOOKUP($B8,'Working - Table'!$B$2:$W$21,Table!K$1,FALSE),"")</f>
        <v>0</v>
      </c>
      <c r="L8" s="5">
        <f ca="1">_xlfn.IFNA(VLOOKUP($B8,'Working - Table'!$B$2:$W$21,Table!L$1,FALSE),"")</f>
        <v>0</v>
      </c>
      <c r="M8" s="6">
        <f ca="1">_xlfn.IFNA(VLOOKUP($B8,'Working - Table'!$B$2:$W$21,Table!M$1,FALSE),"")</f>
        <v>0</v>
      </c>
      <c r="N8" s="3">
        <f ca="1">_xlfn.IFNA(VLOOKUP($B8,'Working - Table'!$B$2:$W$21,Table!N$1,FALSE),"")</f>
        <v>0</v>
      </c>
      <c r="O8" s="5">
        <f ca="1">_xlfn.IFNA(VLOOKUP($B8,'Working - Table'!$B$2:$W$21,Table!O$1,FALSE),"")</f>
        <v>0</v>
      </c>
      <c r="P8" s="31">
        <f ca="1">_xlfn.IFNA(VLOOKUP($B8,'Working - Table'!$B$2:$W$21,Table!P$1,FALSE),"")</f>
        <v>0</v>
      </c>
      <c r="Q8" s="5">
        <f ca="1">_xlfn.IFNA(VLOOKUP($B8,'Working - Table'!$B$2:$W$21,Table!Q$1,FALSE),"")</f>
        <v>0</v>
      </c>
    </row>
    <row r="9" spans="1:17" x14ac:dyDescent="0.25">
      <c r="A9" s="23">
        <v>5</v>
      </c>
      <c r="B9" s="6">
        <f t="shared" si="0"/>
        <v>5</v>
      </c>
      <c r="C9" s="6">
        <f ca="1">_xlfn.IFNA(VLOOKUP($B9,'Working - Table'!$B$2:$W$21,Table!C$1,FALSE),"")</f>
        <v>0</v>
      </c>
      <c r="D9" s="6" t="str">
        <f ca="1">_xlfn.IFNA(VLOOKUP(C9,Setup!$B$8:$C$27,2,FALSE),"")</f>
        <v/>
      </c>
      <c r="E9" s="6">
        <f ca="1">_xlfn.IFNA(VLOOKUP($B9,'Working - Table'!$B$2:$W$21,Table!E$1,FALSE),"")</f>
        <v>0</v>
      </c>
      <c r="F9" s="3">
        <f ca="1">_xlfn.IFNA(VLOOKUP($B9,'Working - Table'!$B$2:$W$21,Table!F$1,FALSE),"")</f>
        <v>0</v>
      </c>
      <c r="G9" s="3">
        <f ca="1">_xlfn.IFNA(VLOOKUP($B9,'Working - Table'!$B$2:$W$21,Table!G$1,FALSE),"")</f>
        <v>0</v>
      </c>
      <c r="H9" s="3">
        <f ca="1">_xlfn.IFNA(VLOOKUP($B9,'Working - Table'!$B$2:$W$21,Table!H$1,FALSE),"")</f>
        <v>0</v>
      </c>
      <c r="I9" s="5">
        <f ca="1">_xlfn.IFNA(VLOOKUP($B9,'Working - Table'!$B$2:$W$21,Table!I$1,FALSE),"")</f>
        <v>0</v>
      </c>
      <c r="J9" s="6">
        <f ca="1">_xlfn.IFNA(VLOOKUP($B9,'Working - Table'!$B$2:$W$21,Table!J$1,FALSE),"")</f>
        <v>0</v>
      </c>
      <c r="K9" s="3">
        <f ca="1">_xlfn.IFNA(VLOOKUP($B9,'Working - Table'!$B$2:$W$21,Table!K$1,FALSE),"")</f>
        <v>0</v>
      </c>
      <c r="L9" s="5">
        <f ca="1">_xlfn.IFNA(VLOOKUP($B9,'Working - Table'!$B$2:$W$21,Table!L$1,FALSE),"")</f>
        <v>0</v>
      </c>
      <c r="M9" s="6">
        <f ca="1">_xlfn.IFNA(VLOOKUP($B9,'Working - Table'!$B$2:$W$21,Table!M$1,FALSE),"")</f>
        <v>0</v>
      </c>
      <c r="N9" s="3">
        <f ca="1">_xlfn.IFNA(VLOOKUP($B9,'Working - Table'!$B$2:$W$21,Table!N$1,FALSE),"")</f>
        <v>0</v>
      </c>
      <c r="O9" s="5">
        <f ca="1">_xlfn.IFNA(VLOOKUP($B9,'Working - Table'!$B$2:$W$21,Table!O$1,FALSE),"")</f>
        <v>0</v>
      </c>
      <c r="P9" s="31">
        <f ca="1">_xlfn.IFNA(VLOOKUP($B9,'Working - Table'!$B$2:$W$21,Table!P$1,FALSE),"")</f>
        <v>0</v>
      </c>
      <c r="Q9" s="5">
        <f ca="1">_xlfn.IFNA(VLOOKUP($B9,'Working - Table'!$B$2:$W$21,Table!Q$1,FALSE),"")</f>
        <v>0</v>
      </c>
    </row>
    <row r="10" spans="1:17" x14ac:dyDescent="0.25">
      <c r="A10" s="23">
        <v>6</v>
      </c>
      <c r="B10" s="6">
        <f t="shared" si="0"/>
        <v>6</v>
      </c>
      <c r="C10" s="6">
        <f ca="1">_xlfn.IFNA(VLOOKUP($B10,'Working - Table'!$B$2:$W$21,Table!C$1,FALSE),"")</f>
        <v>0</v>
      </c>
      <c r="D10" s="6" t="str">
        <f ca="1">_xlfn.IFNA(VLOOKUP(C10,Setup!$B$8:$C$27,2,FALSE),"")</f>
        <v/>
      </c>
      <c r="E10" s="6">
        <f ca="1">_xlfn.IFNA(VLOOKUP($B10,'Working - Table'!$B$2:$W$21,Table!E$1,FALSE),"")</f>
        <v>0</v>
      </c>
      <c r="F10" s="3">
        <f ca="1">_xlfn.IFNA(VLOOKUP($B10,'Working - Table'!$B$2:$W$21,Table!F$1,FALSE),"")</f>
        <v>0</v>
      </c>
      <c r="G10" s="3">
        <f ca="1">_xlfn.IFNA(VLOOKUP($B10,'Working - Table'!$B$2:$W$21,Table!G$1,FALSE),"")</f>
        <v>0</v>
      </c>
      <c r="H10" s="3">
        <f ca="1">_xlfn.IFNA(VLOOKUP($B10,'Working - Table'!$B$2:$W$21,Table!H$1,FALSE),"")</f>
        <v>0</v>
      </c>
      <c r="I10" s="5">
        <f ca="1">_xlfn.IFNA(VLOOKUP($B10,'Working - Table'!$B$2:$W$21,Table!I$1,FALSE),"")</f>
        <v>0</v>
      </c>
      <c r="J10" s="6">
        <f ca="1">_xlfn.IFNA(VLOOKUP($B10,'Working - Table'!$B$2:$W$21,Table!J$1,FALSE),"")</f>
        <v>0</v>
      </c>
      <c r="K10" s="3">
        <f ca="1">_xlfn.IFNA(VLOOKUP($B10,'Working - Table'!$B$2:$W$21,Table!K$1,FALSE),"")</f>
        <v>0</v>
      </c>
      <c r="L10" s="5">
        <f ca="1">_xlfn.IFNA(VLOOKUP($B10,'Working - Table'!$B$2:$W$21,Table!L$1,FALSE),"")</f>
        <v>0</v>
      </c>
      <c r="M10" s="6">
        <f ca="1">_xlfn.IFNA(VLOOKUP($B10,'Working - Table'!$B$2:$W$21,Table!M$1,FALSE),"")</f>
        <v>0</v>
      </c>
      <c r="N10" s="3">
        <f ca="1">_xlfn.IFNA(VLOOKUP($B10,'Working - Table'!$B$2:$W$21,Table!N$1,FALSE),"")</f>
        <v>0</v>
      </c>
      <c r="O10" s="5">
        <f ca="1">_xlfn.IFNA(VLOOKUP($B10,'Working - Table'!$B$2:$W$21,Table!O$1,FALSE),"")</f>
        <v>0</v>
      </c>
      <c r="P10" s="31">
        <f ca="1">_xlfn.IFNA(VLOOKUP($B10,'Working - Table'!$B$2:$W$21,Table!P$1,FALSE),"")</f>
        <v>0</v>
      </c>
      <c r="Q10" s="5">
        <f ca="1">_xlfn.IFNA(VLOOKUP($B10,'Working - Table'!$B$2:$W$21,Table!Q$1,FALSE),"")</f>
        <v>0</v>
      </c>
    </row>
    <row r="11" spans="1:17" x14ac:dyDescent="0.25">
      <c r="A11" s="23">
        <v>7</v>
      </c>
      <c r="B11" s="6">
        <f t="shared" si="0"/>
        <v>7</v>
      </c>
      <c r="C11" s="6">
        <f ca="1">_xlfn.IFNA(VLOOKUP($B11,'Working - Table'!$B$2:$W$21,Table!C$1,FALSE),"")</f>
        <v>0</v>
      </c>
      <c r="D11" s="6" t="str">
        <f ca="1">_xlfn.IFNA(VLOOKUP(C11,Setup!$B$8:$C$27,2,FALSE),"")</f>
        <v/>
      </c>
      <c r="E11" s="6">
        <f ca="1">_xlfn.IFNA(VLOOKUP($B11,'Working - Table'!$B$2:$W$21,Table!E$1,FALSE),"")</f>
        <v>0</v>
      </c>
      <c r="F11" s="3">
        <f ca="1">_xlfn.IFNA(VLOOKUP($B11,'Working - Table'!$B$2:$W$21,Table!F$1,FALSE),"")</f>
        <v>0</v>
      </c>
      <c r="G11" s="3">
        <f ca="1">_xlfn.IFNA(VLOOKUP($B11,'Working - Table'!$B$2:$W$21,Table!G$1,FALSE),"")</f>
        <v>0</v>
      </c>
      <c r="H11" s="3">
        <f ca="1">_xlfn.IFNA(VLOOKUP($B11,'Working - Table'!$B$2:$W$21,Table!H$1,FALSE),"")</f>
        <v>0</v>
      </c>
      <c r="I11" s="5">
        <f ca="1">_xlfn.IFNA(VLOOKUP($B11,'Working - Table'!$B$2:$W$21,Table!I$1,FALSE),"")</f>
        <v>0</v>
      </c>
      <c r="J11" s="6">
        <f ca="1">_xlfn.IFNA(VLOOKUP($B11,'Working - Table'!$B$2:$W$21,Table!J$1,FALSE),"")</f>
        <v>0</v>
      </c>
      <c r="K11" s="3">
        <f ca="1">_xlfn.IFNA(VLOOKUP($B11,'Working - Table'!$B$2:$W$21,Table!K$1,FALSE),"")</f>
        <v>0</v>
      </c>
      <c r="L11" s="5">
        <f ca="1">_xlfn.IFNA(VLOOKUP($B11,'Working - Table'!$B$2:$W$21,Table!L$1,FALSE),"")</f>
        <v>0</v>
      </c>
      <c r="M11" s="6">
        <f ca="1">_xlfn.IFNA(VLOOKUP($B11,'Working - Table'!$B$2:$W$21,Table!M$1,FALSE),"")</f>
        <v>0</v>
      </c>
      <c r="N11" s="3">
        <f ca="1">_xlfn.IFNA(VLOOKUP($B11,'Working - Table'!$B$2:$W$21,Table!N$1,FALSE),"")</f>
        <v>0</v>
      </c>
      <c r="O11" s="5">
        <f ca="1">_xlfn.IFNA(VLOOKUP($B11,'Working - Table'!$B$2:$W$21,Table!O$1,FALSE),"")</f>
        <v>0</v>
      </c>
      <c r="P11" s="31">
        <f ca="1">_xlfn.IFNA(VLOOKUP($B11,'Working - Table'!$B$2:$W$21,Table!P$1,FALSE),"")</f>
        <v>0</v>
      </c>
      <c r="Q11" s="5">
        <f ca="1">_xlfn.IFNA(VLOOKUP($B11,'Working - Table'!$B$2:$W$21,Table!Q$1,FALSE),"")</f>
        <v>0</v>
      </c>
    </row>
    <row r="12" spans="1:17" x14ac:dyDescent="0.25">
      <c r="A12" s="23">
        <v>8</v>
      </c>
      <c r="B12" s="6">
        <f t="shared" si="0"/>
        <v>8</v>
      </c>
      <c r="C12" s="6">
        <f ca="1">_xlfn.IFNA(VLOOKUP($B12,'Working - Table'!$B$2:$W$21,Table!C$1,FALSE),"")</f>
        <v>0</v>
      </c>
      <c r="D12" s="6" t="str">
        <f ca="1">_xlfn.IFNA(VLOOKUP(C12,Setup!$B$8:$C$27,2,FALSE),"")</f>
        <v/>
      </c>
      <c r="E12" s="6">
        <f ca="1">_xlfn.IFNA(VLOOKUP($B12,'Working - Table'!$B$2:$W$21,Table!E$1,FALSE),"")</f>
        <v>0</v>
      </c>
      <c r="F12" s="3">
        <f ca="1">_xlfn.IFNA(VLOOKUP($B12,'Working - Table'!$B$2:$W$21,Table!F$1,FALSE),"")</f>
        <v>0</v>
      </c>
      <c r="G12" s="3">
        <f ca="1">_xlfn.IFNA(VLOOKUP($B12,'Working - Table'!$B$2:$W$21,Table!G$1,FALSE),"")</f>
        <v>0</v>
      </c>
      <c r="H12" s="3">
        <f ca="1">_xlfn.IFNA(VLOOKUP($B12,'Working - Table'!$B$2:$W$21,Table!H$1,FALSE),"")</f>
        <v>0</v>
      </c>
      <c r="I12" s="5">
        <f ca="1">_xlfn.IFNA(VLOOKUP($B12,'Working - Table'!$B$2:$W$21,Table!I$1,FALSE),"")</f>
        <v>0</v>
      </c>
      <c r="J12" s="6">
        <f ca="1">_xlfn.IFNA(VLOOKUP($B12,'Working - Table'!$B$2:$W$21,Table!J$1,FALSE),"")</f>
        <v>0</v>
      </c>
      <c r="K12" s="3">
        <f ca="1">_xlfn.IFNA(VLOOKUP($B12,'Working - Table'!$B$2:$W$21,Table!K$1,FALSE),"")</f>
        <v>0</v>
      </c>
      <c r="L12" s="5">
        <f ca="1">_xlfn.IFNA(VLOOKUP($B12,'Working - Table'!$B$2:$W$21,Table!L$1,FALSE),"")</f>
        <v>0</v>
      </c>
      <c r="M12" s="6">
        <f ca="1">_xlfn.IFNA(VLOOKUP($B12,'Working - Table'!$B$2:$W$21,Table!M$1,FALSE),"")</f>
        <v>0</v>
      </c>
      <c r="N12" s="3">
        <f ca="1">_xlfn.IFNA(VLOOKUP($B12,'Working - Table'!$B$2:$W$21,Table!N$1,FALSE),"")</f>
        <v>0</v>
      </c>
      <c r="O12" s="5">
        <f ca="1">_xlfn.IFNA(VLOOKUP($B12,'Working - Table'!$B$2:$W$21,Table!O$1,FALSE),"")</f>
        <v>0</v>
      </c>
      <c r="P12" s="31">
        <f ca="1">_xlfn.IFNA(VLOOKUP($B12,'Working - Table'!$B$2:$W$21,Table!P$1,FALSE),"")</f>
        <v>0</v>
      </c>
      <c r="Q12" s="5">
        <f ca="1">_xlfn.IFNA(VLOOKUP($B12,'Working - Table'!$B$2:$W$21,Table!Q$1,FALSE),"")</f>
        <v>0</v>
      </c>
    </row>
    <row r="13" spans="1:17" x14ac:dyDescent="0.25">
      <c r="A13" s="23">
        <v>9</v>
      </c>
      <c r="B13" s="6">
        <f t="shared" si="0"/>
        <v>9</v>
      </c>
      <c r="C13" s="6">
        <f ca="1">_xlfn.IFNA(VLOOKUP($B13,'Working - Table'!$B$2:$W$21,Table!C$1,FALSE),"")</f>
        <v>0</v>
      </c>
      <c r="D13" s="6" t="str">
        <f ca="1">_xlfn.IFNA(VLOOKUP(C13,Setup!$B$8:$C$27,2,FALSE),"")</f>
        <v/>
      </c>
      <c r="E13" s="6">
        <f ca="1">_xlfn.IFNA(VLOOKUP($B13,'Working - Table'!$B$2:$W$21,Table!E$1,FALSE),"")</f>
        <v>0</v>
      </c>
      <c r="F13" s="3">
        <f ca="1">_xlfn.IFNA(VLOOKUP($B13,'Working - Table'!$B$2:$W$21,Table!F$1,FALSE),"")</f>
        <v>0</v>
      </c>
      <c r="G13" s="3">
        <f ca="1">_xlfn.IFNA(VLOOKUP($B13,'Working - Table'!$B$2:$W$21,Table!G$1,FALSE),"")</f>
        <v>0</v>
      </c>
      <c r="H13" s="3">
        <f ca="1">_xlfn.IFNA(VLOOKUP($B13,'Working - Table'!$B$2:$W$21,Table!H$1,FALSE),"")</f>
        <v>0</v>
      </c>
      <c r="I13" s="5">
        <f ca="1">_xlfn.IFNA(VLOOKUP($B13,'Working - Table'!$B$2:$W$21,Table!I$1,FALSE),"")</f>
        <v>0</v>
      </c>
      <c r="J13" s="6">
        <f ca="1">_xlfn.IFNA(VLOOKUP($B13,'Working - Table'!$B$2:$W$21,Table!J$1,FALSE),"")</f>
        <v>0</v>
      </c>
      <c r="K13" s="3">
        <f ca="1">_xlfn.IFNA(VLOOKUP($B13,'Working - Table'!$B$2:$W$21,Table!K$1,FALSE),"")</f>
        <v>0</v>
      </c>
      <c r="L13" s="5">
        <f ca="1">_xlfn.IFNA(VLOOKUP($B13,'Working - Table'!$B$2:$W$21,Table!L$1,FALSE),"")</f>
        <v>0</v>
      </c>
      <c r="M13" s="6">
        <f ca="1">_xlfn.IFNA(VLOOKUP($B13,'Working - Table'!$B$2:$W$21,Table!M$1,FALSE),"")</f>
        <v>0</v>
      </c>
      <c r="N13" s="3">
        <f ca="1">_xlfn.IFNA(VLOOKUP($B13,'Working - Table'!$B$2:$W$21,Table!N$1,FALSE),"")</f>
        <v>0</v>
      </c>
      <c r="O13" s="5">
        <f ca="1">_xlfn.IFNA(VLOOKUP($B13,'Working - Table'!$B$2:$W$21,Table!O$1,FALSE),"")</f>
        <v>0</v>
      </c>
      <c r="P13" s="31">
        <f ca="1">_xlfn.IFNA(VLOOKUP($B13,'Working - Table'!$B$2:$W$21,Table!P$1,FALSE),"")</f>
        <v>0</v>
      </c>
      <c r="Q13" s="5">
        <f ca="1">_xlfn.IFNA(VLOOKUP($B13,'Working - Table'!$B$2:$W$21,Table!Q$1,FALSE),"")</f>
        <v>0</v>
      </c>
    </row>
    <row r="14" spans="1:17" x14ac:dyDescent="0.25">
      <c r="A14" s="23">
        <v>10</v>
      </c>
      <c r="B14" s="6">
        <f t="shared" si="0"/>
        <v>10</v>
      </c>
      <c r="C14" s="6">
        <f ca="1">_xlfn.IFNA(VLOOKUP($B14,'Working - Table'!$B$2:$W$21,Table!C$1,FALSE),"")</f>
        <v>0</v>
      </c>
      <c r="D14" s="6" t="str">
        <f ca="1">_xlfn.IFNA(VLOOKUP(C14,Setup!$B$8:$C$27,2,FALSE),"")</f>
        <v/>
      </c>
      <c r="E14" s="6">
        <f ca="1">_xlfn.IFNA(VLOOKUP($B14,'Working - Table'!$B$2:$W$21,Table!E$1,FALSE),"")</f>
        <v>0</v>
      </c>
      <c r="F14" s="3">
        <f ca="1">_xlfn.IFNA(VLOOKUP($B14,'Working - Table'!$B$2:$W$21,Table!F$1,FALSE),"")</f>
        <v>0</v>
      </c>
      <c r="G14" s="3">
        <f ca="1">_xlfn.IFNA(VLOOKUP($B14,'Working - Table'!$B$2:$W$21,Table!G$1,FALSE),"")</f>
        <v>0</v>
      </c>
      <c r="H14" s="3">
        <f ca="1">_xlfn.IFNA(VLOOKUP($B14,'Working - Table'!$B$2:$W$21,Table!H$1,FALSE),"")</f>
        <v>0</v>
      </c>
      <c r="I14" s="5">
        <f ca="1">_xlfn.IFNA(VLOOKUP($B14,'Working - Table'!$B$2:$W$21,Table!I$1,FALSE),"")</f>
        <v>0</v>
      </c>
      <c r="J14" s="6">
        <f ca="1">_xlfn.IFNA(VLOOKUP($B14,'Working - Table'!$B$2:$W$21,Table!J$1,FALSE),"")</f>
        <v>0</v>
      </c>
      <c r="K14" s="3">
        <f ca="1">_xlfn.IFNA(VLOOKUP($B14,'Working - Table'!$B$2:$W$21,Table!K$1,FALSE),"")</f>
        <v>0</v>
      </c>
      <c r="L14" s="5">
        <f ca="1">_xlfn.IFNA(VLOOKUP($B14,'Working - Table'!$B$2:$W$21,Table!L$1,FALSE),"")</f>
        <v>0</v>
      </c>
      <c r="M14" s="6">
        <f ca="1">_xlfn.IFNA(VLOOKUP($B14,'Working - Table'!$B$2:$W$21,Table!M$1,FALSE),"")</f>
        <v>0</v>
      </c>
      <c r="N14" s="3">
        <f ca="1">_xlfn.IFNA(VLOOKUP($B14,'Working - Table'!$B$2:$W$21,Table!N$1,FALSE),"")</f>
        <v>0</v>
      </c>
      <c r="O14" s="5">
        <f ca="1">_xlfn.IFNA(VLOOKUP($B14,'Working - Table'!$B$2:$W$21,Table!O$1,FALSE),"")</f>
        <v>0</v>
      </c>
      <c r="P14" s="31">
        <f ca="1">_xlfn.IFNA(VLOOKUP($B14,'Working - Table'!$B$2:$W$21,Table!P$1,FALSE),"")</f>
        <v>0</v>
      </c>
      <c r="Q14" s="5">
        <f ca="1">_xlfn.IFNA(VLOOKUP($B14,'Working - Table'!$B$2:$W$21,Table!Q$1,FALSE),"")</f>
        <v>0</v>
      </c>
    </row>
    <row r="15" spans="1:17" x14ac:dyDescent="0.25">
      <c r="A15" s="23">
        <v>11</v>
      </c>
      <c r="B15" s="6">
        <f t="shared" si="0"/>
        <v>11</v>
      </c>
      <c r="C15" s="6">
        <f ca="1">_xlfn.IFNA(VLOOKUP($B15,'Working - Table'!$B$2:$W$21,Table!C$1,FALSE),"")</f>
        <v>0</v>
      </c>
      <c r="D15" s="6" t="str">
        <f ca="1">_xlfn.IFNA(VLOOKUP(C15,Setup!$B$8:$C$27,2,FALSE),"")</f>
        <v/>
      </c>
      <c r="E15" s="6">
        <f ca="1">_xlfn.IFNA(VLOOKUP($B15,'Working - Table'!$B$2:$W$21,Table!E$1,FALSE),"")</f>
        <v>0</v>
      </c>
      <c r="F15" s="3">
        <f ca="1">_xlfn.IFNA(VLOOKUP($B15,'Working - Table'!$B$2:$W$21,Table!F$1,FALSE),"")</f>
        <v>0</v>
      </c>
      <c r="G15" s="3">
        <f ca="1">_xlfn.IFNA(VLOOKUP($B15,'Working - Table'!$B$2:$W$21,Table!G$1,FALSE),"")</f>
        <v>0</v>
      </c>
      <c r="H15" s="3">
        <f ca="1">_xlfn.IFNA(VLOOKUP($B15,'Working - Table'!$B$2:$W$21,Table!H$1,FALSE),"")</f>
        <v>0</v>
      </c>
      <c r="I15" s="5">
        <f ca="1">_xlfn.IFNA(VLOOKUP($B15,'Working - Table'!$B$2:$W$21,Table!I$1,FALSE),"")</f>
        <v>0</v>
      </c>
      <c r="J15" s="6">
        <f ca="1">_xlfn.IFNA(VLOOKUP($B15,'Working - Table'!$B$2:$W$21,Table!J$1,FALSE),"")</f>
        <v>0</v>
      </c>
      <c r="K15" s="3">
        <f ca="1">_xlfn.IFNA(VLOOKUP($B15,'Working - Table'!$B$2:$W$21,Table!K$1,FALSE),"")</f>
        <v>0</v>
      </c>
      <c r="L15" s="5">
        <f ca="1">_xlfn.IFNA(VLOOKUP($B15,'Working - Table'!$B$2:$W$21,Table!L$1,FALSE),"")</f>
        <v>0</v>
      </c>
      <c r="M15" s="6">
        <f ca="1">_xlfn.IFNA(VLOOKUP($B15,'Working - Table'!$B$2:$W$21,Table!M$1,FALSE),"")</f>
        <v>0</v>
      </c>
      <c r="N15" s="3">
        <f ca="1">_xlfn.IFNA(VLOOKUP($B15,'Working - Table'!$B$2:$W$21,Table!N$1,FALSE),"")</f>
        <v>0</v>
      </c>
      <c r="O15" s="5">
        <f ca="1">_xlfn.IFNA(VLOOKUP($B15,'Working - Table'!$B$2:$W$21,Table!O$1,FALSE),"")</f>
        <v>0</v>
      </c>
      <c r="P15" s="31">
        <f ca="1">_xlfn.IFNA(VLOOKUP($B15,'Working - Table'!$B$2:$W$21,Table!P$1,FALSE),"")</f>
        <v>0</v>
      </c>
      <c r="Q15" s="5">
        <f ca="1">_xlfn.IFNA(VLOOKUP($B15,'Working - Table'!$B$2:$W$21,Table!Q$1,FALSE),"")</f>
        <v>0</v>
      </c>
    </row>
    <row r="16" spans="1:17" x14ac:dyDescent="0.25">
      <c r="A16" s="23">
        <v>12</v>
      </c>
      <c r="B16" s="6">
        <f t="shared" si="0"/>
        <v>12</v>
      </c>
      <c r="C16" s="6">
        <f ca="1">_xlfn.IFNA(VLOOKUP($B16,'Working - Table'!$B$2:$W$21,Table!C$1,FALSE),"")</f>
        <v>0</v>
      </c>
      <c r="D16" s="6" t="str">
        <f ca="1">_xlfn.IFNA(VLOOKUP(C16,Setup!$B$8:$C$27,2,FALSE),"")</f>
        <v/>
      </c>
      <c r="E16" s="6">
        <f ca="1">_xlfn.IFNA(VLOOKUP($B16,'Working - Table'!$B$2:$W$21,Table!E$1,FALSE),"")</f>
        <v>0</v>
      </c>
      <c r="F16" s="3">
        <f ca="1">_xlfn.IFNA(VLOOKUP($B16,'Working - Table'!$B$2:$W$21,Table!F$1,FALSE),"")</f>
        <v>0</v>
      </c>
      <c r="G16" s="3">
        <f ca="1">_xlfn.IFNA(VLOOKUP($B16,'Working - Table'!$B$2:$W$21,Table!G$1,FALSE),"")</f>
        <v>0</v>
      </c>
      <c r="H16" s="3">
        <f ca="1">_xlfn.IFNA(VLOOKUP($B16,'Working - Table'!$B$2:$W$21,Table!H$1,FALSE),"")</f>
        <v>0</v>
      </c>
      <c r="I16" s="5">
        <f ca="1">_xlfn.IFNA(VLOOKUP($B16,'Working - Table'!$B$2:$W$21,Table!I$1,FALSE),"")</f>
        <v>0</v>
      </c>
      <c r="J16" s="6">
        <f ca="1">_xlfn.IFNA(VLOOKUP($B16,'Working - Table'!$B$2:$W$21,Table!J$1,FALSE),"")</f>
        <v>0</v>
      </c>
      <c r="K16" s="3">
        <f ca="1">_xlfn.IFNA(VLOOKUP($B16,'Working - Table'!$B$2:$W$21,Table!K$1,FALSE),"")</f>
        <v>0</v>
      </c>
      <c r="L16" s="5">
        <f ca="1">_xlfn.IFNA(VLOOKUP($B16,'Working - Table'!$B$2:$W$21,Table!L$1,FALSE),"")</f>
        <v>0</v>
      </c>
      <c r="M16" s="6">
        <f ca="1">_xlfn.IFNA(VLOOKUP($B16,'Working - Table'!$B$2:$W$21,Table!M$1,FALSE),"")</f>
        <v>0</v>
      </c>
      <c r="N16" s="3">
        <f ca="1">_xlfn.IFNA(VLOOKUP($B16,'Working - Table'!$B$2:$W$21,Table!N$1,FALSE),"")</f>
        <v>0</v>
      </c>
      <c r="O16" s="5">
        <f ca="1">_xlfn.IFNA(VLOOKUP($B16,'Working - Table'!$B$2:$W$21,Table!O$1,FALSE),"")</f>
        <v>0</v>
      </c>
      <c r="P16" s="31">
        <f ca="1">_xlfn.IFNA(VLOOKUP($B16,'Working - Table'!$B$2:$W$21,Table!P$1,FALSE),"")</f>
        <v>0</v>
      </c>
      <c r="Q16" s="5">
        <f ca="1">_xlfn.IFNA(VLOOKUP($B16,'Working - Table'!$B$2:$W$21,Table!Q$1,FALSE),"")</f>
        <v>0</v>
      </c>
    </row>
    <row r="17" spans="1:17" x14ac:dyDescent="0.25">
      <c r="A17" s="23">
        <v>13</v>
      </c>
      <c r="B17" s="6">
        <f t="shared" si="0"/>
        <v>13</v>
      </c>
      <c r="C17" s="6">
        <f ca="1">_xlfn.IFNA(VLOOKUP($B17,'Working - Table'!$B$2:$W$21,Table!C$1,FALSE),"")</f>
        <v>0</v>
      </c>
      <c r="D17" s="6" t="str">
        <f ca="1">_xlfn.IFNA(VLOOKUP(C17,Setup!$B$8:$C$27,2,FALSE),"")</f>
        <v/>
      </c>
      <c r="E17" s="6">
        <f ca="1">_xlfn.IFNA(VLOOKUP($B17,'Working - Table'!$B$2:$W$21,Table!E$1,FALSE),"")</f>
        <v>0</v>
      </c>
      <c r="F17" s="3">
        <f ca="1">_xlfn.IFNA(VLOOKUP($B17,'Working - Table'!$B$2:$W$21,Table!F$1,FALSE),"")</f>
        <v>0</v>
      </c>
      <c r="G17" s="3">
        <f ca="1">_xlfn.IFNA(VLOOKUP($B17,'Working - Table'!$B$2:$W$21,Table!G$1,FALSE),"")</f>
        <v>0</v>
      </c>
      <c r="H17" s="3">
        <f ca="1">_xlfn.IFNA(VLOOKUP($B17,'Working - Table'!$B$2:$W$21,Table!H$1,FALSE),"")</f>
        <v>0</v>
      </c>
      <c r="I17" s="5">
        <f ca="1">_xlfn.IFNA(VLOOKUP($B17,'Working - Table'!$B$2:$W$21,Table!I$1,FALSE),"")</f>
        <v>0</v>
      </c>
      <c r="J17" s="6">
        <f ca="1">_xlfn.IFNA(VLOOKUP($B17,'Working - Table'!$B$2:$W$21,Table!J$1,FALSE),"")</f>
        <v>0</v>
      </c>
      <c r="K17" s="3">
        <f ca="1">_xlfn.IFNA(VLOOKUP($B17,'Working - Table'!$B$2:$W$21,Table!K$1,FALSE),"")</f>
        <v>0</v>
      </c>
      <c r="L17" s="5">
        <f ca="1">_xlfn.IFNA(VLOOKUP($B17,'Working - Table'!$B$2:$W$21,Table!L$1,FALSE),"")</f>
        <v>0</v>
      </c>
      <c r="M17" s="6">
        <f ca="1">_xlfn.IFNA(VLOOKUP($B17,'Working - Table'!$B$2:$W$21,Table!M$1,FALSE),"")</f>
        <v>0</v>
      </c>
      <c r="N17" s="3">
        <f ca="1">_xlfn.IFNA(VLOOKUP($B17,'Working - Table'!$B$2:$W$21,Table!N$1,FALSE),"")</f>
        <v>0</v>
      </c>
      <c r="O17" s="5">
        <f ca="1">_xlfn.IFNA(VLOOKUP($B17,'Working - Table'!$B$2:$W$21,Table!O$1,FALSE),"")</f>
        <v>0</v>
      </c>
      <c r="P17" s="31">
        <f ca="1">_xlfn.IFNA(VLOOKUP($B17,'Working - Table'!$B$2:$W$21,Table!P$1,FALSE),"")</f>
        <v>0</v>
      </c>
      <c r="Q17" s="5">
        <f ca="1">_xlfn.IFNA(VLOOKUP($B17,'Working - Table'!$B$2:$W$21,Table!Q$1,FALSE),"")</f>
        <v>0</v>
      </c>
    </row>
    <row r="18" spans="1:17" x14ac:dyDescent="0.25">
      <c r="A18" s="23">
        <v>14</v>
      </c>
      <c r="B18" s="6">
        <f t="shared" ref="B18:B20" si="1">IF(A18&lt;=teams,A18,"")</f>
        <v>14</v>
      </c>
      <c r="C18" s="6">
        <f ca="1">_xlfn.IFNA(VLOOKUP($B18,'Working - Table'!$B$2:$W$21,Table!C$1,FALSE),"")</f>
        <v>0</v>
      </c>
      <c r="D18" s="6" t="str">
        <f ca="1">_xlfn.IFNA(VLOOKUP(C18,Setup!$B$8:$C$27,2,FALSE),"")</f>
        <v/>
      </c>
      <c r="E18" s="6">
        <f ca="1">_xlfn.IFNA(VLOOKUP($B18,'Working - Table'!$B$2:$W$21,Table!E$1,FALSE),"")</f>
        <v>0</v>
      </c>
      <c r="F18" s="3">
        <f ca="1">_xlfn.IFNA(VLOOKUP($B18,'Working - Table'!$B$2:$W$21,Table!F$1,FALSE),"")</f>
        <v>0</v>
      </c>
      <c r="G18" s="3">
        <f ca="1">_xlfn.IFNA(VLOOKUP($B18,'Working - Table'!$B$2:$W$21,Table!G$1,FALSE),"")</f>
        <v>0</v>
      </c>
      <c r="H18" s="3">
        <f ca="1">_xlfn.IFNA(VLOOKUP($B18,'Working - Table'!$B$2:$W$21,Table!H$1,FALSE),"")</f>
        <v>0</v>
      </c>
      <c r="I18" s="5">
        <f ca="1">_xlfn.IFNA(VLOOKUP($B18,'Working - Table'!$B$2:$W$21,Table!I$1,FALSE),"")</f>
        <v>0</v>
      </c>
      <c r="J18" s="6">
        <f ca="1">_xlfn.IFNA(VLOOKUP($B18,'Working - Table'!$B$2:$W$21,Table!J$1,FALSE),"")</f>
        <v>0</v>
      </c>
      <c r="K18" s="3">
        <f ca="1">_xlfn.IFNA(VLOOKUP($B18,'Working - Table'!$B$2:$W$21,Table!K$1,FALSE),"")</f>
        <v>0</v>
      </c>
      <c r="L18" s="5">
        <f ca="1">_xlfn.IFNA(VLOOKUP($B18,'Working - Table'!$B$2:$W$21,Table!L$1,FALSE),"")</f>
        <v>0</v>
      </c>
      <c r="M18" s="6">
        <f ca="1">_xlfn.IFNA(VLOOKUP($B18,'Working - Table'!$B$2:$W$21,Table!M$1,FALSE),"")</f>
        <v>0</v>
      </c>
      <c r="N18" s="3">
        <f ca="1">_xlfn.IFNA(VLOOKUP($B18,'Working - Table'!$B$2:$W$21,Table!N$1,FALSE),"")</f>
        <v>0</v>
      </c>
      <c r="O18" s="5">
        <f ca="1">_xlfn.IFNA(VLOOKUP($B18,'Working - Table'!$B$2:$W$21,Table!O$1,FALSE),"")</f>
        <v>0</v>
      </c>
      <c r="P18" s="31">
        <f ca="1">_xlfn.IFNA(VLOOKUP($B18,'Working - Table'!$B$2:$W$21,Table!P$1,FALSE),"")</f>
        <v>0</v>
      </c>
      <c r="Q18" s="5">
        <f ca="1">_xlfn.IFNA(VLOOKUP($B18,'Working - Table'!$B$2:$W$21,Table!Q$1,FALSE),"")</f>
        <v>0</v>
      </c>
    </row>
    <row r="19" spans="1:17" x14ac:dyDescent="0.25">
      <c r="A19" s="23">
        <v>15</v>
      </c>
      <c r="B19" s="6" t="str">
        <f t="shared" si="1"/>
        <v/>
      </c>
      <c r="C19" s="6" t="str">
        <f ca="1">_xlfn.IFNA(VLOOKUP($B19,'Working - Table'!$B$2:$W$21,Table!C$1,FALSE),"")</f>
        <v/>
      </c>
      <c r="D19" s="6" t="str">
        <f ca="1">_xlfn.IFNA(VLOOKUP(C19,Setup!$B$8:$C$27,2,FALSE),"")</f>
        <v/>
      </c>
      <c r="E19" s="6" t="str">
        <f ca="1">_xlfn.IFNA(VLOOKUP($B19,'Working - Table'!$B$2:$W$21,Table!E$1,FALSE),"")</f>
        <v/>
      </c>
      <c r="F19" s="3" t="str">
        <f ca="1">_xlfn.IFNA(VLOOKUP($B19,'Working - Table'!$B$2:$W$21,Table!F$1,FALSE),"")</f>
        <v/>
      </c>
      <c r="G19" s="3" t="str">
        <f ca="1">_xlfn.IFNA(VLOOKUP($B19,'Working - Table'!$B$2:$W$21,Table!G$1,FALSE),"")</f>
        <v/>
      </c>
      <c r="H19" s="3" t="str">
        <f ca="1">_xlfn.IFNA(VLOOKUP($B19,'Working - Table'!$B$2:$W$21,Table!H$1,FALSE),"")</f>
        <v/>
      </c>
      <c r="I19" s="5" t="str">
        <f ca="1">_xlfn.IFNA(VLOOKUP($B19,'Working - Table'!$B$2:$W$21,Table!I$1,FALSE),"")</f>
        <v/>
      </c>
      <c r="J19" s="6" t="str">
        <f ca="1">_xlfn.IFNA(VLOOKUP($B19,'Working - Table'!$B$2:$W$21,Table!J$1,FALSE),"")</f>
        <v/>
      </c>
      <c r="K19" s="3" t="str">
        <f ca="1">_xlfn.IFNA(VLOOKUP($B19,'Working - Table'!$B$2:$W$21,Table!K$1,FALSE),"")</f>
        <v/>
      </c>
      <c r="L19" s="5" t="str">
        <f ca="1">_xlfn.IFNA(VLOOKUP($B19,'Working - Table'!$B$2:$W$21,Table!L$1,FALSE),"")</f>
        <v/>
      </c>
      <c r="M19" s="6" t="str">
        <f ca="1">_xlfn.IFNA(VLOOKUP($B19,'Working - Table'!$B$2:$W$21,Table!M$1,FALSE),"")</f>
        <v/>
      </c>
      <c r="N19" s="3" t="str">
        <f ca="1">_xlfn.IFNA(VLOOKUP($B19,'Working - Table'!$B$2:$W$21,Table!N$1,FALSE),"")</f>
        <v/>
      </c>
      <c r="O19" s="5" t="str">
        <f ca="1">_xlfn.IFNA(VLOOKUP($B19,'Working - Table'!$B$2:$W$21,Table!O$1,FALSE),"")</f>
        <v/>
      </c>
      <c r="P19" s="31" t="str">
        <f ca="1">_xlfn.IFNA(VLOOKUP($B19,'Working - Table'!$B$2:$W$21,Table!P$1,FALSE),"")</f>
        <v/>
      </c>
      <c r="Q19" s="5" t="str">
        <f ca="1">_xlfn.IFNA(VLOOKUP($B19,'Working - Table'!$B$2:$W$21,Table!Q$1,FALSE),"")</f>
        <v/>
      </c>
    </row>
    <row r="20" spans="1:17" x14ac:dyDescent="0.25">
      <c r="A20" s="23">
        <v>16</v>
      </c>
      <c r="B20" s="6" t="str">
        <f t="shared" si="1"/>
        <v/>
      </c>
      <c r="C20" s="6" t="str">
        <f ca="1">_xlfn.IFNA(VLOOKUP($B20,'Working - Table'!$B$2:$W$21,Table!C$1,FALSE),"")</f>
        <v/>
      </c>
      <c r="D20" s="6" t="str">
        <f ca="1">_xlfn.IFNA(VLOOKUP(C20,Setup!$B$8:$C$27,2,FALSE),"")</f>
        <v/>
      </c>
      <c r="E20" s="6" t="str">
        <f ca="1">_xlfn.IFNA(VLOOKUP($B20,'Working - Table'!$B$2:$W$21,Table!E$1,FALSE),"")</f>
        <v/>
      </c>
      <c r="F20" s="3" t="str">
        <f ca="1">_xlfn.IFNA(VLOOKUP($B20,'Working - Table'!$B$2:$W$21,Table!F$1,FALSE),"")</f>
        <v/>
      </c>
      <c r="G20" s="3" t="str">
        <f ca="1">_xlfn.IFNA(VLOOKUP($B20,'Working - Table'!$B$2:$W$21,Table!G$1,FALSE),"")</f>
        <v/>
      </c>
      <c r="H20" s="3" t="str">
        <f ca="1">_xlfn.IFNA(VLOOKUP($B20,'Working - Table'!$B$2:$W$21,Table!H$1,FALSE),"")</f>
        <v/>
      </c>
      <c r="I20" s="5" t="str">
        <f ca="1">_xlfn.IFNA(VLOOKUP($B20,'Working - Table'!$B$2:$W$21,Table!I$1,FALSE),"")</f>
        <v/>
      </c>
      <c r="J20" s="6" t="str">
        <f ca="1">_xlfn.IFNA(VLOOKUP($B20,'Working - Table'!$B$2:$W$21,Table!J$1,FALSE),"")</f>
        <v/>
      </c>
      <c r="K20" s="3" t="str">
        <f ca="1">_xlfn.IFNA(VLOOKUP($B20,'Working - Table'!$B$2:$W$21,Table!K$1,FALSE),"")</f>
        <v/>
      </c>
      <c r="L20" s="5" t="str">
        <f ca="1">_xlfn.IFNA(VLOOKUP($B20,'Working - Table'!$B$2:$W$21,Table!L$1,FALSE),"")</f>
        <v/>
      </c>
      <c r="M20" s="6" t="str">
        <f ca="1">_xlfn.IFNA(VLOOKUP($B20,'Working - Table'!$B$2:$W$21,Table!M$1,FALSE),"")</f>
        <v/>
      </c>
      <c r="N20" s="3" t="str">
        <f ca="1">_xlfn.IFNA(VLOOKUP($B20,'Working - Table'!$B$2:$W$21,Table!N$1,FALSE),"")</f>
        <v/>
      </c>
      <c r="O20" s="5" t="str">
        <f ca="1">_xlfn.IFNA(VLOOKUP($B20,'Working - Table'!$B$2:$W$21,Table!O$1,FALSE),"")</f>
        <v/>
      </c>
      <c r="P20" s="31" t="str">
        <f ca="1">_xlfn.IFNA(VLOOKUP($B20,'Working - Table'!$B$2:$W$21,Table!P$1,FALSE),"")</f>
        <v/>
      </c>
      <c r="Q20" s="5" t="str">
        <f ca="1">_xlfn.IFNA(VLOOKUP($B20,'Working - Table'!$B$2:$W$21,Table!Q$1,FALSE),"")</f>
        <v/>
      </c>
    </row>
    <row r="21" spans="1:17" x14ac:dyDescent="0.25">
      <c r="A21" s="23">
        <v>17</v>
      </c>
      <c r="B21" s="6" t="str">
        <f t="shared" si="0"/>
        <v/>
      </c>
      <c r="C21" s="6" t="str">
        <f ca="1">_xlfn.IFNA(VLOOKUP($B21,'Working - Table'!$B$2:$W$21,Table!C$1,FALSE),"")</f>
        <v/>
      </c>
      <c r="D21" s="6" t="str">
        <f ca="1">_xlfn.IFNA(VLOOKUP(C21,Setup!$B$8:$C$27,2,FALSE),"")</f>
        <v/>
      </c>
      <c r="E21" s="6" t="str">
        <f ca="1">_xlfn.IFNA(VLOOKUP($B21,'Working - Table'!$B$2:$W$21,Table!E$1,FALSE),"")</f>
        <v/>
      </c>
      <c r="F21" s="3" t="str">
        <f ca="1">_xlfn.IFNA(VLOOKUP($B21,'Working - Table'!$B$2:$W$21,Table!F$1,FALSE),"")</f>
        <v/>
      </c>
      <c r="G21" s="3" t="str">
        <f ca="1">_xlfn.IFNA(VLOOKUP($B21,'Working - Table'!$B$2:$W$21,Table!G$1,FALSE),"")</f>
        <v/>
      </c>
      <c r="H21" s="3" t="str">
        <f ca="1">_xlfn.IFNA(VLOOKUP($B21,'Working - Table'!$B$2:$W$21,Table!H$1,FALSE),"")</f>
        <v/>
      </c>
      <c r="I21" s="5" t="str">
        <f ca="1">_xlfn.IFNA(VLOOKUP($B21,'Working - Table'!$B$2:$W$21,Table!I$1,FALSE),"")</f>
        <v/>
      </c>
      <c r="J21" s="6" t="str">
        <f ca="1">_xlfn.IFNA(VLOOKUP($B21,'Working - Table'!$B$2:$W$21,Table!J$1,FALSE),"")</f>
        <v/>
      </c>
      <c r="K21" s="3" t="str">
        <f ca="1">_xlfn.IFNA(VLOOKUP($B21,'Working - Table'!$B$2:$W$21,Table!K$1,FALSE),"")</f>
        <v/>
      </c>
      <c r="L21" s="5" t="str">
        <f ca="1">_xlfn.IFNA(VLOOKUP($B21,'Working - Table'!$B$2:$W$21,Table!L$1,FALSE),"")</f>
        <v/>
      </c>
      <c r="M21" s="6" t="str">
        <f ca="1">_xlfn.IFNA(VLOOKUP($B21,'Working - Table'!$B$2:$W$21,Table!M$1,FALSE),"")</f>
        <v/>
      </c>
      <c r="N21" s="3" t="str">
        <f ca="1">_xlfn.IFNA(VLOOKUP($B21,'Working - Table'!$B$2:$W$21,Table!N$1,FALSE),"")</f>
        <v/>
      </c>
      <c r="O21" s="5" t="str">
        <f ca="1">_xlfn.IFNA(VLOOKUP($B21,'Working - Table'!$B$2:$W$21,Table!O$1,FALSE),"")</f>
        <v/>
      </c>
      <c r="P21" s="31" t="str">
        <f ca="1">_xlfn.IFNA(VLOOKUP($B21,'Working - Table'!$B$2:$W$21,Table!P$1,FALSE),"")</f>
        <v/>
      </c>
      <c r="Q21" s="5" t="str">
        <f ca="1">_xlfn.IFNA(VLOOKUP($B21,'Working - Table'!$B$2:$W$21,Table!Q$1,FALSE),"")</f>
        <v/>
      </c>
    </row>
    <row r="22" spans="1:17" x14ac:dyDescent="0.25">
      <c r="A22" s="23">
        <v>18</v>
      </c>
      <c r="B22" s="6" t="str">
        <f t="shared" si="0"/>
        <v/>
      </c>
      <c r="C22" s="6" t="str">
        <f ca="1">_xlfn.IFNA(VLOOKUP($B22,'Working - Table'!$B$2:$W$21,Table!C$1,FALSE),"")</f>
        <v/>
      </c>
      <c r="D22" s="6" t="str">
        <f ca="1">_xlfn.IFNA(VLOOKUP(C22,Setup!$B$8:$C$27,2,FALSE),"")</f>
        <v/>
      </c>
      <c r="E22" s="6" t="str">
        <f ca="1">_xlfn.IFNA(VLOOKUP($B22,'Working - Table'!$B$2:$W$21,Table!E$1,FALSE),"")</f>
        <v/>
      </c>
      <c r="F22" s="3" t="str">
        <f ca="1">_xlfn.IFNA(VLOOKUP($B22,'Working - Table'!$B$2:$W$21,Table!F$1,FALSE),"")</f>
        <v/>
      </c>
      <c r="G22" s="3" t="str">
        <f ca="1">_xlfn.IFNA(VLOOKUP($B22,'Working - Table'!$B$2:$W$21,Table!G$1,FALSE),"")</f>
        <v/>
      </c>
      <c r="H22" s="3" t="str">
        <f ca="1">_xlfn.IFNA(VLOOKUP($B22,'Working - Table'!$B$2:$W$21,Table!H$1,FALSE),"")</f>
        <v/>
      </c>
      <c r="I22" s="5" t="str">
        <f ca="1">_xlfn.IFNA(VLOOKUP($B22,'Working - Table'!$B$2:$W$21,Table!I$1,FALSE),"")</f>
        <v/>
      </c>
      <c r="J22" s="6" t="str">
        <f ca="1">_xlfn.IFNA(VLOOKUP($B22,'Working - Table'!$B$2:$W$21,Table!J$1,FALSE),"")</f>
        <v/>
      </c>
      <c r="K22" s="3" t="str">
        <f ca="1">_xlfn.IFNA(VLOOKUP($B22,'Working - Table'!$B$2:$W$21,Table!K$1,FALSE),"")</f>
        <v/>
      </c>
      <c r="L22" s="5" t="str">
        <f ca="1">_xlfn.IFNA(VLOOKUP($B22,'Working - Table'!$B$2:$W$21,Table!L$1,FALSE),"")</f>
        <v/>
      </c>
      <c r="M22" s="6" t="str">
        <f ca="1">_xlfn.IFNA(VLOOKUP($B22,'Working - Table'!$B$2:$W$21,Table!M$1,FALSE),"")</f>
        <v/>
      </c>
      <c r="N22" s="3" t="str">
        <f ca="1">_xlfn.IFNA(VLOOKUP($B22,'Working - Table'!$B$2:$W$21,Table!N$1,FALSE),"")</f>
        <v/>
      </c>
      <c r="O22" s="5" t="str">
        <f ca="1">_xlfn.IFNA(VLOOKUP($B22,'Working - Table'!$B$2:$W$21,Table!O$1,FALSE),"")</f>
        <v/>
      </c>
      <c r="P22" s="31" t="str">
        <f ca="1">_xlfn.IFNA(VLOOKUP($B22,'Working - Table'!$B$2:$W$21,Table!P$1,FALSE),"")</f>
        <v/>
      </c>
      <c r="Q22" s="5" t="str">
        <f ca="1">_xlfn.IFNA(VLOOKUP($B22,'Working - Table'!$B$2:$W$21,Table!Q$1,FALSE),"")</f>
        <v/>
      </c>
    </row>
    <row r="23" spans="1:17" x14ac:dyDescent="0.25">
      <c r="A23" s="23">
        <v>19</v>
      </c>
      <c r="B23" s="6" t="str">
        <f t="shared" si="0"/>
        <v/>
      </c>
      <c r="C23" s="6" t="str">
        <f ca="1">_xlfn.IFNA(VLOOKUP($B23,'Working - Table'!$B$2:$W$21,Table!C$1,FALSE),"")</f>
        <v/>
      </c>
      <c r="D23" s="6" t="str">
        <f ca="1">_xlfn.IFNA(VLOOKUP(C23,Setup!$B$8:$C$27,2,FALSE),"")</f>
        <v/>
      </c>
      <c r="E23" s="6" t="str">
        <f ca="1">_xlfn.IFNA(VLOOKUP($B23,'Working - Table'!$B$2:$W$21,Table!E$1,FALSE),"")</f>
        <v/>
      </c>
      <c r="F23" s="3" t="str">
        <f ca="1">_xlfn.IFNA(VLOOKUP($B23,'Working - Table'!$B$2:$W$21,Table!F$1,FALSE),"")</f>
        <v/>
      </c>
      <c r="G23" s="3" t="str">
        <f ca="1">_xlfn.IFNA(VLOOKUP($B23,'Working - Table'!$B$2:$W$21,Table!G$1,FALSE),"")</f>
        <v/>
      </c>
      <c r="H23" s="3" t="str">
        <f ca="1">_xlfn.IFNA(VLOOKUP($B23,'Working - Table'!$B$2:$W$21,Table!H$1,FALSE),"")</f>
        <v/>
      </c>
      <c r="I23" s="5" t="str">
        <f ca="1">_xlfn.IFNA(VLOOKUP($B23,'Working - Table'!$B$2:$W$21,Table!I$1,FALSE),"")</f>
        <v/>
      </c>
      <c r="J23" s="6" t="str">
        <f ca="1">_xlfn.IFNA(VLOOKUP($B23,'Working - Table'!$B$2:$W$21,Table!J$1,FALSE),"")</f>
        <v/>
      </c>
      <c r="K23" s="3" t="str">
        <f ca="1">_xlfn.IFNA(VLOOKUP($B23,'Working - Table'!$B$2:$W$21,Table!K$1,FALSE),"")</f>
        <v/>
      </c>
      <c r="L23" s="5" t="str">
        <f ca="1">_xlfn.IFNA(VLOOKUP($B23,'Working - Table'!$B$2:$W$21,Table!L$1,FALSE),"")</f>
        <v/>
      </c>
      <c r="M23" s="6" t="str">
        <f ca="1">_xlfn.IFNA(VLOOKUP($B23,'Working - Table'!$B$2:$W$21,Table!M$1,FALSE),"")</f>
        <v/>
      </c>
      <c r="N23" s="3" t="str">
        <f ca="1">_xlfn.IFNA(VLOOKUP($B23,'Working - Table'!$B$2:$W$21,Table!N$1,FALSE),"")</f>
        <v/>
      </c>
      <c r="O23" s="5" t="str">
        <f ca="1">_xlfn.IFNA(VLOOKUP($B23,'Working - Table'!$B$2:$W$21,Table!O$1,FALSE),"")</f>
        <v/>
      </c>
      <c r="P23" s="31" t="str">
        <f ca="1">_xlfn.IFNA(VLOOKUP($B23,'Working - Table'!$B$2:$W$21,Table!P$1,FALSE),"")</f>
        <v/>
      </c>
      <c r="Q23" s="5" t="str">
        <f ca="1">_xlfn.IFNA(VLOOKUP($B23,'Working - Table'!$B$2:$W$21,Table!Q$1,FALSE),"")</f>
        <v/>
      </c>
    </row>
    <row r="24" spans="1:17" x14ac:dyDescent="0.25">
      <c r="A24" s="23">
        <v>20</v>
      </c>
      <c r="B24" s="6" t="str">
        <f t="shared" si="0"/>
        <v/>
      </c>
      <c r="C24" s="6" t="str">
        <f ca="1">_xlfn.IFNA(VLOOKUP($B24,'Working - Table'!$B$2:$W$21,Table!C$1,FALSE),"")</f>
        <v/>
      </c>
      <c r="D24" s="6" t="str">
        <f ca="1">_xlfn.IFNA(VLOOKUP(C24,Setup!$B$8:$C$27,2,FALSE),"")</f>
        <v/>
      </c>
      <c r="E24" s="6" t="str">
        <f ca="1">_xlfn.IFNA(VLOOKUP($B24,'Working - Table'!$B$2:$W$21,Table!E$1,FALSE),"")</f>
        <v/>
      </c>
      <c r="F24" s="3" t="str">
        <f ca="1">_xlfn.IFNA(VLOOKUP($B24,'Working - Table'!$B$2:$W$21,Table!F$1,FALSE),"")</f>
        <v/>
      </c>
      <c r="G24" s="3" t="str">
        <f ca="1">_xlfn.IFNA(VLOOKUP($B24,'Working - Table'!$B$2:$W$21,Table!G$1,FALSE),"")</f>
        <v/>
      </c>
      <c r="H24" s="3" t="str">
        <f ca="1">_xlfn.IFNA(VLOOKUP($B24,'Working - Table'!$B$2:$W$21,Table!H$1,FALSE),"")</f>
        <v/>
      </c>
      <c r="I24" s="5" t="str">
        <f ca="1">_xlfn.IFNA(VLOOKUP($B24,'Working - Table'!$B$2:$W$21,Table!I$1,FALSE),"")</f>
        <v/>
      </c>
      <c r="J24" s="6" t="str">
        <f ca="1">_xlfn.IFNA(VLOOKUP($B24,'Working - Table'!$B$2:$W$21,Table!J$1,FALSE),"")</f>
        <v/>
      </c>
      <c r="K24" s="3" t="str">
        <f ca="1">_xlfn.IFNA(VLOOKUP($B24,'Working - Table'!$B$2:$W$21,Table!K$1,FALSE),"")</f>
        <v/>
      </c>
      <c r="L24" s="5" t="str">
        <f ca="1">_xlfn.IFNA(VLOOKUP($B24,'Working - Table'!$B$2:$W$21,Table!L$1,FALSE),"")</f>
        <v/>
      </c>
      <c r="M24" s="6" t="str">
        <f ca="1">_xlfn.IFNA(VLOOKUP($B24,'Working - Table'!$B$2:$W$21,Table!M$1,FALSE),"")</f>
        <v/>
      </c>
      <c r="N24" s="3" t="str">
        <f ca="1">_xlfn.IFNA(VLOOKUP($B24,'Working - Table'!$B$2:$W$21,Table!N$1,FALSE),"")</f>
        <v/>
      </c>
      <c r="O24" s="5" t="str">
        <f ca="1">_xlfn.IFNA(VLOOKUP($B24,'Working - Table'!$B$2:$W$21,Table!O$1,FALSE),"")</f>
        <v/>
      </c>
      <c r="P24" s="31" t="str">
        <f ca="1">_xlfn.IFNA(VLOOKUP($B24,'Working - Table'!$B$2:$W$21,Table!P$1,FALSE),"")</f>
        <v/>
      </c>
      <c r="Q24" s="5" t="str">
        <f ca="1">_xlfn.IFNA(VLOOKUP($B24,'Working - Table'!$B$2:$W$21,Table!Q$1,FALSE),"")</f>
        <v/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317"/>
  <sheetViews>
    <sheetView workbookViewId="0">
      <pane ySplit="1" topLeftCell="A2" activePane="bottomLeft" state="frozenSplit"/>
      <selection pane="bottomLeft" activeCell="D6" sqref="D6"/>
    </sheetView>
  </sheetViews>
  <sheetFormatPr defaultRowHeight="15" x14ac:dyDescent="0.25"/>
  <cols>
    <col min="1" max="1" width="6.7109375" style="3" bestFit="1" customWidth="1"/>
    <col min="2" max="2" width="6.42578125" style="3" bestFit="1" customWidth="1"/>
    <col min="3" max="3" width="5.85546875" style="3" bestFit="1" customWidth="1"/>
    <col min="4" max="5" width="14.140625" style="3" bestFit="1" customWidth="1"/>
    <col min="6" max="6" width="6.5703125" style="3" bestFit="1" customWidth="1"/>
    <col min="7" max="7" width="10.28515625" style="3" bestFit="1" customWidth="1"/>
    <col min="8" max="8" width="7" style="3" bestFit="1" customWidth="1"/>
    <col min="9" max="9" width="7.28515625" style="3" bestFit="1" customWidth="1"/>
    <col min="10" max="10" width="11" style="3" bestFit="1" customWidth="1"/>
    <col min="11" max="11" width="7.7109375" style="3" bestFit="1" customWidth="1"/>
    <col min="12" max="12" width="9.85546875" style="3" bestFit="1" customWidth="1"/>
    <col min="13" max="13" width="13.7109375" style="3" bestFit="1" customWidth="1"/>
    <col min="14" max="14" width="7" style="3" bestFit="1" customWidth="1"/>
    <col min="15" max="15" width="10" style="3" bestFit="1" customWidth="1"/>
    <col min="16" max="16" width="4.5703125" bestFit="1" customWidth="1"/>
    <col min="17" max="17" width="5.5703125" bestFit="1" customWidth="1"/>
    <col min="18" max="18" width="4.7109375" bestFit="1" customWidth="1"/>
  </cols>
  <sheetData>
    <row r="1" spans="1:18" x14ac:dyDescent="0.25">
      <c r="A1" s="3" t="s">
        <v>18</v>
      </c>
      <c r="B1" s="3" t="s">
        <v>19</v>
      </c>
      <c r="C1" s="3" t="s">
        <v>20</v>
      </c>
      <c r="D1" s="3" t="s">
        <v>23</v>
      </c>
      <c r="E1" s="3" t="s">
        <v>34</v>
      </c>
      <c r="F1" s="3" t="s">
        <v>24</v>
      </c>
      <c r="G1" s="3" t="s">
        <v>25</v>
      </c>
      <c r="H1" s="3" t="s">
        <v>11</v>
      </c>
      <c r="I1" s="3" t="s">
        <v>17</v>
      </c>
      <c r="J1" s="3" t="s">
        <v>26</v>
      </c>
      <c r="K1" s="3" t="s">
        <v>31</v>
      </c>
      <c r="L1" s="3" t="s">
        <v>27</v>
      </c>
      <c r="M1" s="3" t="s">
        <v>28</v>
      </c>
      <c r="N1" s="3" t="s">
        <v>29</v>
      </c>
      <c r="O1" s="3" t="s">
        <v>33</v>
      </c>
      <c r="P1" s="3" t="s">
        <v>57</v>
      </c>
      <c r="Q1" s="3" t="s">
        <v>58</v>
      </c>
      <c r="R1" s="3" t="s">
        <v>59</v>
      </c>
    </row>
    <row r="2" spans="1:18" x14ac:dyDescent="0.25">
      <c r="A2" s="3">
        <v>1</v>
      </c>
      <c r="B2" s="3">
        <v>1</v>
      </c>
      <c r="C2" s="3">
        <v>1</v>
      </c>
      <c r="D2" s="3">
        <f ca="1">OFFSET(Results!$G$1,($A2-1)*teams/2+$B2,$C2-1)</f>
        <v>0</v>
      </c>
      <c r="E2" s="3">
        <f ca="1">OFFSET(Results!$H$1,($A2-1)*teams/2+$B2,1-$C2)</f>
        <v>0</v>
      </c>
      <c r="F2" s="3">
        <f ca="1">OFFSET(Results!I$1,($A2-1)*teams/2+$B2,$C2-1)</f>
        <v>0</v>
      </c>
      <c r="G2" s="3">
        <f ca="1">OFFSET(Results!J$1,($A2-1)*teams/2+$B2,1-$C2)</f>
        <v>0</v>
      </c>
      <c r="H2" s="3">
        <f ca="1">F2-G2</f>
        <v>0</v>
      </c>
      <c r="I2" s="3">
        <f ca="1">OFFSET(Results!K$1,($A2-1)*teams/2+$B2,$C2-1)</f>
        <v>0</v>
      </c>
      <c r="J2" s="3">
        <f ca="1">OFFSET(Results!L$1,($A2-1)*teams/2+$B2,1-$C2)</f>
        <v>0</v>
      </c>
      <c r="K2" s="3">
        <f ca="1">I2-J2</f>
        <v>0</v>
      </c>
      <c r="L2" s="3">
        <f t="shared" ref="L2:L65" ca="1" si="0">IF(N2=0,0,IF(F2&gt;G2,winpoints,IF(F2=G2,drawpoints,losspoints)))</f>
        <v>0</v>
      </c>
      <c r="M2" s="3">
        <f t="shared" ref="M2:M65" ca="1" si="1">IF(N2=0,0,IF(L2=losspoints,winpoints,IF(L2=drawpoints,drawpoints,losspoints)))</f>
        <v>0</v>
      </c>
      <c r="N2" s="3">
        <f ca="1">OFFSET(Results!M$1,($A2-1)*teams/2+$B2,0)</f>
        <v>0</v>
      </c>
      <c r="O2" s="3">
        <f ca="1">IF(N2=0,0,VLOOKUP(E2,'Working - Table'!$C$2:$N$21,12,FALSE))</f>
        <v>0</v>
      </c>
      <c r="P2">
        <f ca="1">N2*IF(F2&gt;G2,1,0)</f>
        <v>0</v>
      </c>
      <c r="Q2">
        <f ca="1">N2*IF(F2=G2,1,0)</f>
        <v>0</v>
      </c>
      <c r="R2">
        <f ca="1">N2*IF(F2&lt;G2,1,0)</f>
        <v>0</v>
      </c>
    </row>
    <row r="3" spans="1:18" x14ac:dyDescent="0.25">
      <c r="A3" s="3">
        <v>1</v>
      </c>
      <c r="B3" s="3">
        <v>1</v>
      </c>
      <c r="C3" s="3">
        <v>2</v>
      </c>
      <c r="D3" s="3">
        <f ca="1">OFFSET(Results!$G$1,($A3-1)*teams/2+$B3,$C3-1)</f>
        <v>0</v>
      </c>
      <c r="E3" s="3">
        <f ca="1">OFFSET(Results!$H$1,($A3-1)*teams/2+$B3,1-$C3)</f>
        <v>0</v>
      </c>
      <c r="F3" s="3">
        <f ca="1">OFFSET(Results!I$1,($A3-1)*teams/2+$B3,$C3-1)</f>
        <v>0</v>
      </c>
      <c r="G3" s="3">
        <f ca="1">OFFSET(Results!J$1,($A3-1)*teams/2+$B3,1-$C3)</f>
        <v>0</v>
      </c>
      <c r="H3" s="3">
        <f t="shared" ref="H3:H66" ca="1" si="2">F3-G3</f>
        <v>0</v>
      </c>
      <c r="I3" s="3">
        <f ca="1">OFFSET(Results!K$1,($A3-1)*teams/2+$B3,$C3-1)</f>
        <v>0</v>
      </c>
      <c r="J3" s="3">
        <f ca="1">OFFSET(Results!L$1,($A3-1)*teams/2+$B3,1-$C3)</f>
        <v>0</v>
      </c>
      <c r="K3" s="3">
        <f t="shared" ref="K3:K66" ca="1" si="3">I3-J3</f>
        <v>0</v>
      </c>
      <c r="L3" s="3">
        <f t="shared" ca="1" si="0"/>
        <v>0</v>
      </c>
      <c r="M3" s="3">
        <f t="shared" ca="1" si="1"/>
        <v>0</v>
      </c>
      <c r="N3" s="3">
        <f ca="1">OFFSET(Results!M$1,($A3-1)*teams/2+$B3,0)</f>
        <v>0</v>
      </c>
      <c r="O3" s="3">
        <f ca="1">IF(N3=0,0,VLOOKUP(E3,'Working - Table'!$C$2:$N$21,12,FALSE))</f>
        <v>0</v>
      </c>
      <c r="P3">
        <f t="shared" ref="P3:P66" ca="1" si="4">N3*IF(F3&gt;G3,1,0)</f>
        <v>0</v>
      </c>
      <c r="Q3">
        <f t="shared" ref="Q3:Q66" ca="1" si="5">N3*IF(F3=G3,1,0)</f>
        <v>0</v>
      </c>
      <c r="R3">
        <f t="shared" ref="R3:R66" ca="1" si="6">N3*IF(F3&lt;G3,1,0)</f>
        <v>0</v>
      </c>
    </row>
    <row r="4" spans="1:18" x14ac:dyDescent="0.25">
      <c r="A4" s="3">
        <f t="shared" ref="A4:A67" si="7">IF(B2=teams/2,A2+1,A2)</f>
        <v>1</v>
      </c>
      <c r="B4" s="3">
        <f t="shared" ref="B4:B67" si="8">IF(B2=teams/2,1,B2+1)</f>
        <v>2</v>
      </c>
      <c r="C4" s="3">
        <f>C2</f>
        <v>1</v>
      </c>
      <c r="D4" s="3">
        <f ca="1">OFFSET(Results!$G$1,($A4-1)*teams/2+$B4,$C4-1)</f>
        <v>0</v>
      </c>
      <c r="E4" s="3">
        <f ca="1">OFFSET(Results!$H$1,($A4-1)*teams/2+$B4,1-$C4)</f>
        <v>0</v>
      </c>
      <c r="F4" s="3">
        <f ca="1">OFFSET(Results!I$1,($A4-1)*teams/2+$B4,$C4-1)</f>
        <v>0</v>
      </c>
      <c r="G4" s="3">
        <f ca="1">OFFSET(Results!J$1,($A4-1)*teams/2+$B4,1-$C4)</f>
        <v>0</v>
      </c>
      <c r="H4" s="3">
        <f t="shared" ca="1" si="2"/>
        <v>0</v>
      </c>
      <c r="I4" s="3">
        <f ca="1">OFFSET(Results!K$1,($A4-1)*teams/2+$B4,$C4-1)</f>
        <v>0</v>
      </c>
      <c r="J4" s="3">
        <f ca="1">OFFSET(Results!L$1,($A4-1)*teams/2+$B4,1-$C4)</f>
        <v>0</v>
      </c>
      <c r="K4" s="3">
        <f t="shared" ca="1" si="3"/>
        <v>0</v>
      </c>
      <c r="L4" s="3">
        <f t="shared" ca="1" si="0"/>
        <v>0</v>
      </c>
      <c r="M4" s="3">
        <f t="shared" ca="1" si="1"/>
        <v>0</v>
      </c>
      <c r="N4" s="3">
        <f ca="1">OFFSET(Results!M$1,($A4-1)*teams/2+$B4,0)</f>
        <v>0</v>
      </c>
      <c r="O4" s="3">
        <f ca="1">IF(N4=0,0,VLOOKUP(E4,'Working - Table'!$C$2:$N$21,12,FALSE))</f>
        <v>0</v>
      </c>
      <c r="P4">
        <f t="shared" ca="1" si="4"/>
        <v>0</v>
      </c>
      <c r="Q4">
        <f t="shared" ca="1" si="5"/>
        <v>0</v>
      </c>
      <c r="R4">
        <f t="shared" ca="1" si="6"/>
        <v>0</v>
      </c>
    </row>
    <row r="5" spans="1:18" x14ac:dyDescent="0.25">
      <c r="A5" s="3">
        <f t="shared" si="7"/>
        <v>1</v>
      </c>
      <c r="B5" s="3">
        <f t="shared" si="8"/>
        <v>2</v>
      </c>
      <c r="C5" s="3">
        <f t="shared" ref="C5:C15" si="9">C3</f>
        <v>2</v>
      </c>
      <c r="D5" s="3">
        <f ca="1">OFFSET(Results!$G$1,($A5-1)*teams/2+$B5,$C5-1)</f>
        <v>0</v>
      </c>
      <c r="E5" s="3">
        <f ca="1">OFFSET(Results!$H$1,($A5-1)*teams/2+$B5,1-$C5)</f>
        <v>0</v>
      </c>
      <c r="F5" s="3">
        <f ca="1">OFFSET(Results!I$1,($A5-1)*teams/2+$B5,$C5-1)</f>
        <v>0</v>
      </c>
      <c r="G5" s="3">
        <f ca="1">OFFSET(Results!J$1,($A5-1)*teams/2+$B5,1-$C5)</f>
        <v>0</v>
      </c>
      <c r="H5" s="3">
        <f t="shared" ca="1" si="2"/>
        <v>0</v>
      </c>
      <c r="I5" s="3">
        <f ca="1">OFFSET(Results!K$1,($A5-1)*teams/2+$B5,$C5-1)</f>
        <v>0</v>
      </c>
      <c r="J5" s="3">
        <f ca="1">OFFSET(Results!L$1,($A5-1)*teams/2+$B5,1-$C5)</f>
        <v>0</v>
      </c>
      <c r="K5" s="3">
        <f t="shared" ca="1" si="3"/>
        <v>0</v>
      </c>
      <c r="L5" s="3">
        <f t="shared" ca="1" si="0"/>
        <v>0</v>
      </c>
      <c r="M5" s="3">
        <f t="shared" ca="1" si="1"/>
        <v>0</v>
      </c>
      <c r="N5" s="3">
        <f ca="1">OFFSET(Results!M$1,($A5-1)*teams/2+$B5,0)</f>
        <v>0</v>
      </c>
      <c r="O5" s="3">
        <f ca="1">IF(N5=0,0,VLOOKUP(E5,'Working - Table'!$C$2:$N$21,12,FALSE))</f>
        <v>0</v>
      </c>
      <c r="P5">
        <f t="shared" ca="1" si="4"/>
        <v>0</v>
      </c>
      <c r="Q5">
        <f t="shared" ca="1" si="5"/>
        <v>0</v>
      </c>
      <c r="R5">
        <f t="shared" ca="1" si="6"/>
        <v>0</v>
      </c>
    </row>
    <row r="6" spans="1:18" x14ac:dyDescent="0.25">
      <c r="A6" s="3">
        <f t="shared" si="7"/>
        <v>1</v>
      </c>
      <c r="B6" s="3">
        <f t="shared" si="8"/>
        <v>3</v>
      </c>
      <c r="C6" s="3">
        <f t="shared" si="9"/>
        <v>1</v>
      </c>
      <c r="D6" s="3">
        <f ca="1">OFFSET(Results!$G$1,($A6-1)*teams/2+$B6,$C6-1)</f>
        <v>0</v>
      </c>
      <c r="E6" s="3">
        <f ca="1">OFFSET(Results!$H$1,($A6-1)*teams/2+$B6,1-$C6)</f>
        <v>0</v>
      </c>
      <c r="F6" s="3">
        <f ca="1">OFFSET(Results!I$1,($A6-1)*teams/2+$B6,$C6-1)</f>
        <v>0</v>
      </c>
      <c r="G6" s="3">
        <f ca="1">OFFSET(Results!J$1,($A6-1)*teams/2+$B6,1-$C6)</f>
        <v>0</v>
      </c>
      <c r="H6" s="3">
        <f t="shared" ca="1" si="2"/>
        <v>0</v>
      </c>
      <c r="I6" s="3">
        <f ca="1">OFFSET(Results!K$1,($A6-1)*teams/2+$B6,$C6-1)</f>
        <v>0</v>
      </c>
      <c r="J6" s="3">
        <f ca="1">OFFSET(Results!L$1,($A6-1)*teams/2+$B6,1-$C6)</f>
        <v>0</v>
      </c>
      <c r="K6" s="3">
        <f t="shared" ca="1" si="3"/>
        <v>0</v>
      </c>
      <c r="L6" s="3">
        <f t="shared" ca="1" si="0"/>
        <v>0</v>
      </c>
      <c r="M6" s="3">
        <f t="shared" ca="1" si="1"/>
        <v>0</v>
      </c>
      <c r="N6" s="3">
        <f ca="1">OFFSET(Results!M$1,($A6-1)*teams/2+$B6,0)</f>
        <v>0</v>
      </c>
      <c r="O6" s="3">
        <f ca="1">IF(N6=0,0,VLOOKUP(E6,'Working - Table'!$C$2:$N$21,12,FALSE))</f>
        <v>0</v>
      </c>
      <c r="P6">
        <f t="shared" ca="1" si="4"/>
        <v>0</v>
      </c>
      <c r="Q6">
        <f t="shared" ca="1" si="5"/>
        <v>0</v>
      </c>
      <c r="R6">
        <f t="shared" ca="1" si="6"/>
        <v>0</v>
      </c>
    </row>
    <row r="7" spans="1:18" x14ac:dyDescent="0.25">
      <c r="A7" s="3">
        <f t="shared" si="7"/>
        <v>1</v>
      </c>
      <c r="B7" s="3">
        <f t="shared" si="8"/>
        <v>3</v>
      </c>
      <c r="C7" s="3">
        <f t="shared" si="9"/>
        <v>2</v>
      </c>
      <c r="D7" s="3">
        <f ca="1">OFFSET(Results!$G$1,($A7-1)*teams/2+$B7,$C7-1)</f>
        <v>0</v>
      </c>
      <c r="E7" s="3">
        <f ca="1">OFFSET(Results!$H$1,($A7-1)*teams/2+$B7,1-$C7)</f>
        <v>0</v>
      </c>
      <c r="F7" s="3">
        <f ca="1">OFFSET(Results!I$1,($A7-1)*teams/2+$B7,$C7-1)</f>
        <v>0</v>
      </c>
      <c r="G7" s="3">
        <f ca="1">OFFSET(Results!J$1,($A7-1)*teams/2+$B7,1-$C7)</f>
        <v>0</v>
      </c>
      <c r="H7" s="3">
        <f t="shared" ca="1" si="2"/>
        <v>0</v>
      </c>
      <c r="I7" s="3">
        <f ca="1">OFFSET(Results!K$1,($A7-1)*teams/2+$B7,$C7-1)</f>
        <v>0</v>
      </c>
      <c r="J7" s="3">
        <f ca="1">OFFSET(Results!L$1,($A7-1)*teams/2+$B7,1-$C7)</f>
        <v>0</v>
      </c>
      <c r="K7" s="3">
        <f t="shared" ca="1" si="3"/>
        <v>0</v>
      </c>
      <c r="L7" s="3">
        <f t="shared" ca="1" si="0"/>
        <v>0</v>
      </c>
      <c r="M7" s="3">
        <f t="shared" ca="1" si="1"/>
        <v>0</v>
      </c>
      <c r="N7" s="3">
        <f ca="1">OFFSET(Results!M$1,($A7-1)*teams/2+$B7,0)</f>
        <v>0</v>
      </c>
      <c r="O7" s="3">
        <f ca="1">IF(N7=0,0,VLOOKUP(E7,'Working - Table'!$C$2:$N$21,12,FALSE))</f>
        <v>0</v>
      </c>
      <c r="P7">
        <f t="shared" ca="1" si="4"/>
        <v>0</v>
      </c>
      <c r="Q7">
        <f t="shared" ca="1" si="5"/>
        <v>0</v>
      </c>
      <c r="R7">
        <f t="shared" ca="1" si="6"/>
        <v>0</v>
      </c>
    </row>
    <row r="8" spans="1:18" x14ac:dyDescent="0.25">
      <c r="A8" s="3">
        <f t="shared" si="7"/>
        <v>1</v>
      </c>
      <c r="B8" s="3">
        <f t="shared" si="8"/>
        <v>4</v>
      </c>
      <c r="C8" s="3">
        <f t="shared" si="9"/>
        <v>1</v>
      </c>
      <c r="D8" s="3">
        <f ca="1">OFFSET(Results!$G$1,($A8-1)*teams/2+$B8,$C8-1)</f>
        <v>0</v>
      </c>
      <c r="E8" s="3">
        <f ca="1">OFFSET(Results!$H$1,($A8-1)*teams/2+$B8,1-$C8)</f>
        <v>0</v>
      </c>
      <c r="F8" s="3">
        <f ca="1">OFFSET(Results!I$1,($A8-1)*teams/2+$B8,$C8-1)</f>
        <v>0</v>
      </c>
      <c r="G8" s="3">
        <f ca="1">OFFSET(Results!J$1,($A8-1)*teams/2+$B8,1-$C8)</f>
        <v>0</v>
      </c>
      <c r="H8" s="3">
        <f t="shared" ca="1" si="2"/>
        <v>0</v>
      </c>
      <c r="I8" s="3">
        <f ca="1">OFFSET(Results!K$1,($A8-1)*teams/2+$B8,$C8-1)</f>
        <v>0</v>
      </c>
      <c r="J8" s="3">
        <f ca="1">OFFSET(Results!L$1,($A8-1)*teams/2+$B8,1-$C8)</f>
        <v>0</v>
      </c>
      <c r="K8" s="3">
        <f t="shared" ca="1" si="3"/>
        <v>0</v>
      </c>
      <c r="L8" s="3">
        <f t="shared" ca="1" si="0"/>
        <v>0</v>
      </c>
      <c r="M8" s="3">
        <f t="shared" ca="1" si="1"/>
        <v>0</v>
      </c>
      <c r="N8" s="3">
        <f ca="1">OFFSET(Results!M$1,($A8-1)*teams/2+$B8,0)</f>
        <v>0</v>
      </c>
      <c r="O8" s="3">
        <f ca="1">IF(N8=0,0,VLOOKUP(E8,'Working - Table'!$C$2:$N$21,12,FALSE))</f>
        <v>0</v>
      </c>
      <c r="P8">
        <f t="shared" ca="1" si="4"/>
        <v>0</v>
      </c>
      <c r="Q8">
        <f t="shared" ca="1" si="5"/>
        <v>0</v>
      </c>
      <c r="R8">
        <f t="shared" ca="1" si="6"/>
        <v>0</v>
      </c>
    </row>
    <row r="9" spans="1:18" x14ac:dyDescent="0.25">
      <c r="A9" s="3">
        <f t="shared" si="7"/>
        <v>1</v>
      </c>
      <c r="B9" s="3">
        <f t="shared" si="8"/>
        <v>4</v>
      </c>
      <c r="C9" s="3">
        <f t="shared" si="9"/>
        <v>2</v>
      </c>
      <c r="D9" s="3">
        <f ca="1">OFFSET(Results!$G$1,($A9-1)*teams/2+$B9,$C9-1)</f>
        <v>0</v>
      </c>
      <c r="E9" s="3">
        <f ca="1">OFFSET(Results!$H$1,($A9-1)*teams/2+$B9,1-$C9)</f>
        <v>0</v>
      </c>
      <c r="F9" s="3">
        <f ca="1">OFFSET(Results!I$1,($A9-1)*teams/2+$B9,$C9-1)</f>
        <v>0</v>
      </c>
      <c r="G9" s="3">
        <f ca="1">OFFSET(Results!J$1,($A9-1)*teams/2+$B9,1-$C9)</f>
        <v>0</v>
      </c>
      <c r="H9" s="3">
        <f t="shared" ca="1" si="2"/>
        <v>0</v>
      </c>
      <c r="I9" s="3">
        <f ca="1">OFFSET(Results!K$1,($A9-1)*teams/2+$B9,$C9-1)</f>
        <v>0</v>
      </c>
      <c r="J9" s="3">
        <f ca="1">OFFSET(Results!L$1,($A9-1)*teams/2+$B9,1-$C9)</f>
        <v>0</v>
      </c>
      <c r="K9" s="3">
        <f t="shared" ca="1" si="3"/>
        <v>0</v>
      </c>
      <c r="L9" s="3">
        <f t="shared" ca="1" si="0"/>
        <v>0</v>
      </c>
      <c r="M9" s="3">
        <f t="shared" ca="1" si="1"/>
        <v>0</v>
      </c>
      <c r="N9" s="3">
        <f ca="1">OFFSET(Results!M$1,($A9-1)*teams/2+$B9,0)</f>
        <v>0</v>
      </c>
      <c r="O9" s="3">
        <f ca="1">IF(N9=0,0,VLOOKUP(E9,'Working - Table'!$C$2:$N$21,12,FALSE))</f>
        <v>0</v>
      </c>
      <c r="P9">
        <f t="shared" ca="1" si="4"/>
        <v>0</v>
      </c>
      <c r="Q9">
        <f t="shared" ca="1" si="5"/>
        <v>0</v>
      </c>
      <c r="R9">
        <f t="shared" ca="1" si="6"/>
        <v>0</v>
      </c>
    </row>
    <row r="10" spans="1:18" x14ac:dyDescent="0.25">
      <c r="A10" s="3">
        <f t="shared" si="7"/>
        <v>1</v>
      </c>
      <c r="B10" s="3">
        <f t="shared" si="8"/>
        <v>5</v>
      </c>
      <c r="C10" s="3">
        <f t="shared" si="9"/>
        <v>1</v>
      </c>
      <c r="D10" s="3">
        <f ca="1">OFFSET(Results!$G$1,($A10-1)*teams/2+$B10,$C10-1)</f>
        <v>0</v>
      </c>
      <c r="E10" s="3">
        <f ca="1">OFFSET(Results!$H$1,($A10-1)*teams/2+$B10,1-$C10)</f>
        <v>0</v>
      </c>
      <c r="F10" s="3">
        <f ca="1">OFFSET(Results!I$1,($A10-1)*teams/2+$B10,$C10-1)</f>
        <v>0</v>
      </c>
      <c r="G10" s="3">
        <f ca="1">OFFSET(Results!J$1,($A10-1)*teams/2+$B10,1-$C10)</f>
        <v>0</v>
      </c>
      <c r="H10" s="3">
        <f t="shared" ca="1" si="2"/>
        <v>0</v>
      </c>
      <c r="I10" s="3">
        <f ca="1">OFFSET(Results!K$1,($A10-1)*teams/2+$B10,$C10-1)</f>
        <v>0</v>
      </c>
      <c r="J10" s="3">
        <f ca="1">OFFSET(Results!L$1,($A10-1)*teams/2+$B10,1-$C10)</f>
        <v>0</v>
      </c>
      <c r="K10" s="3">
        <f t="shared" ca="1" si="3"/>
        <v>0</v>
      </c>
      <c r="L10" s="3">
        <f t="shared" ca="1" si="0"/>
        <v>0</v>
      </c>
      <c r="M10" s="3">
        <f t="shared" ca="1" si="1"/>
        <v>0</v>
      </c>
      <c r="N10" s="3">
        <f ca="1">OFFSET(Results!M$1,($A10-1)*teams/2+$B10,0)</f>
        <v>0</v>
      </c>
      <c r="O10" s="3">
        <f ca="1">IF(N10=0,0,VLOOKUP(E10,'Working - Table'!$C$2:$N$21,12,FALSE))</f>
        <v>0</v>
      </c>
      <c r="P10">
        <f t="shared" ca="1" si="4"/>
        <v>0</v>
      </c>
      <c r="Q10">
        <f t="shared" ca="1" si="5"/>
        <v>0</v>
      </c>
      <c r="R10">
        <f t="shared" ca="1" si="6"/>
        <v>0</v>
      </c>
    </row>
    <row r="11" spans="1:18" x14ac:dyDescent="0.25">
      <c r="A11" s="3">
        <f t="shared" si="7"/>
        <v>1</v>
      </c>
      <c r="B11" s="3">
        <f t="shared" si="8"/>
        <v>5</v>
      </c>
      <c r="C11" s="3">
        <f t="shared" si="9"/>
        <v>2</v>
      </c>
      <c r="D11" s="3">
        <f ca="1">OFFSET(Results!$G$1,($A11-1)*teams/2+$B11,$C11-1)</f>
        <v>0</v>
      </c>
      <c r="E11" s="3">
        <f ca="1">OFFSET(Results!$H$1,($A11-1)*teams/2+$B11,1-$C11)</f>
        <v>0</v>
      </c>
      <c r="F11" s="3">
        <f ca="1">OFFSET(Results!I$1,($A11-1)*teams/2+$B11,$C11-1)</f>
        <v>0</v>
      </c>
      <c r="G11" s="3">
        <f ca="1">OFFSET(Results!J$1,($A11-1)*teams/2+$B11,1-$C11)</f>
        <v>0</v>
      </c>
      <c r="H11" s="3">
        <f t="shared" ca="1" si="2"/>
        <v>0</v>
      </c>
      <c r="I11" s="3">
        <f ca="1">OFFSET(Results!K$1,($A11-1)*teams/2+$B11,$C11-1)</f>
        <v>0</v>
      </c>
      <c r="J11" s="3">
        <f ca="1">OFFSET(Results!L$1,($A11-1)*teams/2+$B11,1-$C11)</f>
        <v>0</v>
      </c>
      <c r="K11" s="3">
        <f t="shared" ca="1" si="3"/>
        <v>0</v>
      </c>
      <c r="L11" s="3">
        <f t="shared" ca="1" si="0"/>
        <v>0</v>
      </c>
      <c r="M11" s="3">
        <f t="shared" ca="1" si="1"/>
        <v>0</v>
      </c>
      <c r="N11" s="3">
        <f ca="1">OFFSET(Results!M$1,($A11-1)*teams/2+$B11,0)</f>
        <v>0</v>
      </c>
      <c r="O11" s="3">
        <f ca="1">IF(N11=0,0,VLOOKUP(E11,'Working - Table'!$C$2:$N$21,12,FALSE))</f>
        <v>0</v>
      </c>
      <c r="P11">
        <f t="shared" ca="1" si="4"/>
        <v>0</v>
      </c>
      <c r="Q11">
        <f t="shared" ca="1" si="5"/>
        <v>0</v>
      </c>
      <c r="R11">
        <f t="shared" ca="1" si="6"/>
        <v>0</v>
      </c>
    </row>
    <row r="12" spans="1:18" x14ac:dyDescent="0.25">
      <c r="A12" s="3">
        <f t="shared" si="7"/>
        <v>1</v>
      </c>
      <c r="B12" s="3">
        <f t="shared" si="8"/>
        <v>6</v>
      </c>
      <c r="C12" s="3">
        <f t="shared" si="9"/>
        <v>1</v>
      </c>
      <c r="D12" s="3">
        <f ca="1">OFFSET(Results!$G$1,($A12-1)*teams/2+$B12,$C12-1)</f>
        <v>0</v>
      </c>
      <c r="E12" s="3">
        <f ca="1">OFFSET(Results!$H$1,($A12-1)*teams/2+$B12,1-$C12)</f>
        <v>0</v>
      </c>
      <c r="F12" s="3">
        <f ca="1">OFFSET(Results!I$1,($A12-1)*teams/2+$B12,$C12-1)</f>
        <v>0</v>
      </c>
      <c r="G12" s="3">
        <f ca="1">OFFSET(Results!J$1,($A12-1)*teams/2+$B12,1-$C12)</f>
        <v>0</v>
      </c>
      <c r="H12" s="3">
        <f t="shared" ca="1" si="2"/>
        <v>0</v>
      </c>
      <c r="I12" s="3">
        <f ca="1">OFFSET(Results!K$1,($A12-1)*teams/2+$B12,$C12-1)</f>
        <v>0</v>
      </c>
      <c r="J12" s="3">
        <f ca="1">OFFSET(Results!L$1,($A12-1)*teams/2+$B12,1-$C12)</f>
        <v>0</v>
      </c>
      <c r="K12" s="3">
        <f t="shared" ca="1" si="3"/>
        <v>0</v>
      </c>
      <c r="L12" s="3">
        <f t="shared" ca="1" si="0"/>
        <v>0</v>
      </c>
      <c r="M12" s="3">
        <f t="shared" ca="1" si="1"/>
        <v>0</v>
      </c>
      <c r="N12" s="3">
        <f ca="1">OFFSET(Results!M$1,($A12-1)*teams/2+$B12,0)</f>
        <v>0</v>
      </c>
      <c r="O12" s="3">
        <f ca="1">IF(N12=0,0,VLOOKUP(E12,'Working - Table'!$C$2:$N$21,12,FALSE))</f>
        <v>0</v>
      </c>
      <c r="P12">
        <f t="shared" ca="1" si="4"/>
        <v>0</v>
      </c>
      <c r="Q12">
        <f t="shared" ca="1" si="5"/>
        <v>0</v>
      </c>
      <c r="R12">
        <f t="shared" ca="1" si="6"/>
        <v>0</v>
      </c>
    </row>
    <row r="13" spans="1:18" x14ac:dyDescent="0.25">
      <c r="A13" s="3">
        <f t="shared" si="7"/>
        <v>1</v>
      </c>
      <c r="B13" s="3">
        <f t="shared" si="8"/>
        <v>6</v>
      </c>
      <c r="C13" s="3">
        <f t="shared" si="9"/>
        <v>2</v>
      </c>
      <c r="D13" s="3">
        <f ca="1">OFFSET(Results!$G$1,($A13-1)*teams/2+$B13,$C13-1)</f>
        <v>0</v>
      </c>
      <c r="E13" s="3">
        <f ca="1">OFFSET(Results!$H$1,($A13-1)*teams/2+$B13,1-$C13)</f>
        <v>0</v>
      </c>
      <c r="F13" s="3">
        <f ca="1">OFFSET(Results!I$1,($A13-1)*teams/2+$B13,$C13-1)</f>
        <v>0</v>
      </c>
      <c r="G13" s="3">
        <f ca="1">OFFSET(Results!J$1,($A13-1)*teams/2+$B13,1-$C13)</f>
        <v>0</v>
      </c>
      <c r="H13" s="3">
        <f t="shared" ca="1" si="2"/>
        <v>0</v>
      </c>
      <c r="I13" s="3">
        <f ca="1">OFFSET(Results!K$1,($A13-1)*teams/2+$B13,$C13-1)</f>
        <v>0</v>
      </c>
      <c r="J13" s="3">
        <f ca="1">OFFSET(Results!L$1,($A13-1)*teams/2+$B13,1-$C13)</f>
        <v>0</v>
      </c>
      <c r="K13" s="3">
        <f t="shared" ca="1" si="3"/>
        <v>0</v>
      </c>
      <c r="L13" s="3">
        <f t="shared" ca="1" si="0"/>
        <v>0</v>
      </c>
      <c r="M13" s="3">
        <f t="shared" ca="1" si="1"/>
        <v>0</v>
      </c>
      <c r="N13" s="3">
        <f ca="1">OFFSET(Results!M$1,($A13-1)*teams/2+$B13,0)</f>
        <v>0</v>
      </c>
      <c r="O13" s="3">
        <f ca="1">IF(N13=0,0,VLOOKUP(E13,'Working - Table'!$C$2:$N$21,12,FALSE))</f>
        <v>0</v>
      </c>
      <c r="P13">
        <f t="shared" ca="1" si="4"/>
        <v>0</v>
      </c>
      <c r="Q13">
        <f t="shared" ca="1" si="5"/>
        <v>0</v>
      </c>
      <c r="R13">
        <f t="shared" ca="1" si="6"/>
        <v>0</v>
      </c>
    </row>
    <row r="14" spans="1:18" x14ac:dyDescent="0.25">
      <c r="A14" s="3">
        <f t="shared" si="7"/>
        <v>1</v>
      </c>
      <c r="B14" s="3">
        <f t="shared" si="8"/>
        <v>7</v>
      </c>
      <c r="C14" s="3">
        <f t="shared" si="9"/>
        <v>1</v>
      </c>
      <c r="D14" s="3">
        <f ca="1">OFFSET(Results!$G$1,($A14-1)*teams/2+$B14,$C14-1)</f>
        <v>0</v>
      </c>
      <c r="E14" s="3">
        <f ca="1">OFFSET(Results!$H$1,($A14-1)*teams/2+$B14,1-$C14)</f>
        <v>0</v>
      </c>
      <c r="F14" s="3">
        <f ca="1">OFFSET(Results!I$1,($A14-1)*teams/2+$B14,$C14-1)</f>
        <v>0</v>
      </c>
      <c r="G14" s="3">
        <f ca="1">OFFSET(Results!J$1,($A14-1)*teams/2+$B14,1-$C14)</f>
        <v>0</v>
      </c>
      <c r="H14" s="3">
        <f t="shared" ca="1" si="2"/>
        <v>0</v>
      </c>
      <c r="I14" s="3">
        <f ca="1">OFFSET(Results!K$1,($A14-1)*teams/2+$B14,$C14-1)</f>
        <v>0</v>
      </c>
      <c r="J14" s="3">
        <f ca="1">OFFSET(Results!L$1,($A14-1)*teams/2+$B14,1-$C14)</f>
        <v>0</v>
      </c>
      <c r="K14" s="3">
        <f t="shared" ca="1" si="3"/>
        <v>0</v>
      </c>
      <c r="L14" s="3">
        <f t="shared" ca="1" si="0"/>
        <v>0</v>
      </c>
      <c r="M14" s="3">
        <f t="shared" ca="1" si="1"/>
        <v>0</v>
      </c>
      <c r="N14" s="3">
        <f ca="1">OFFSET(Results!M$1,($A14-1)*teams/2+$B14,0)</f>
        <v>0</v>
      </c>
      <c r="O14" s="3">
        <f ca="1">IF(N14=0,0,VLOOKUP(E14,'Working - Table'!$C$2:$N$21,12,FALSE))</f>
        <v>0</v>
      </c>
      <c r="P14">
        <f t="shared" ca="1" si="4"/>
        <v>0</v>
      </c>
      <c r="Q14">
        <f t="shared" ca="1" si="5"/>
        <v>0</v>
      </c>
      <c r="R14">
        <f t="shared" ca="1" si="6"/>
        <v>0</v>
      </c>
    </row>
    <row r="15" spans="1:18" x14ac:dyDescent="0.25">
      <c r="A15" s="3">
        <f t="shared" si="7"/>
        <v>1</v>
      </c>
      <c r="B15" s="3">
        <f t="shared" si="8"/>
        <v>7</v>
      </c>
      <c r="C15" s="3">
        <f t="shared" si="9"/>
        <v>2</v>
      </c>
      <c r="D15" s="3">
        <f ca="1">OFFSET(Results!$G$1,($A15-1)*teams/2+$B15,$C15-1)</f>
        <v>0</v>
      </c>
      <c r="E15" s="3">
        <f ca="1">OFFSET(Results!$H$1,($A15-1)*teams/2+$B15,1-$C15)</f>
        <v>0</v>
      </c>
      <c r="F15" s="3">
        <f ca="1">OFFSET(Results!I$1,($A15-1)*teams/2+$B15,$C15-1)</f>
        <v>0</v>
      </c>
      <c r="G15" s="3">
        <f ca="1">OFFSET(Results!J$1,($A15-1)*teams/2+$B15,1-$C15)</f>
        <v>0</v>
      </c>
      <c r="H15" s="3">
        <f t="shared" ca="1" si="2"/>
        <v>0</v>
      </c>
      <c r="I15" s="3">
        <f ca="1">OFFSET(Results!K$1,($A15-1)*teams/2+$B15,$C15-1)</f>
        <v>0</v>
      </c>
      <c r="J15" s="3">
        <f ca="1">OFFSET(Results!L$1,($A15-1)*teams/2+$B15,1-$C15)</f>
        <v>0</v>
      </c>
      <c r="K15" s="3">
        <f t="shared" ca="1" si="3"/>
        <v>0</v>
      </c>
      <c r="L15" s="3">
        <f t="shared" ca="1" si="0"/>
        <v>0</v>
      </c>
      <c r="M15" s="3">
        <f t="shared" ca="1" si="1"/>
        <v>0</v>
      </c>
      <c r="N15" s="3">
        <f ca="1">OFFSET(Results!M$1,($A15-1)*teams/2+$B15,0)</f>
        <v>0</v>
      </c>
      <c r="O15" s="3">
        <f ca="1">IF(N15=0,0,VLOOKUP(E15,'Working - Table'!$C$2:$N$21,12,FALSE))</f>
        <v>0</v>
      </c>
      <c r="P15">
        <f t="shared" ca="1" si="4"/>
        <v>0</v>
      </c>
      <c r="Q15">
        <f t="shared" ca="1" si="5"/>
        <v>0</v>
      </c>
      <c r="R15">
        <f t="shared" ca="1" si="6"/>
        <v>0</v>
      </c>
    </row>
    <row r="16" spans="1:18" x14ac:dyDescent="0.25">
      <c r="A16" s="3">
        <f t="shared" si="7"/>
        <v>2</v>
      </c>
      <c r="B16" s="3">
        <f t="shared" si="8"/>
        <v>1</v>
      </c>
      <c r="C16" s="3">
        <f>C2</f>
        <v>1</v>
      </c>
      <c r="D16" s="3">
        <f ca="1">OFFSET(Results!$G$1,($A16-1)*teams/2+$B16,$C16-1)</f>
        <v>0</v>
      </c>
      <c r="E16" s="3">
        <f ca="1">OFFSET(Results!$H$1,($A16-1)*teams/2+$B16,1-$C16)</f>
        <v>0</v>
      </c>
      <c r="F16" s="3">
        <f ca="1">OFFSET(Results!I$1,($A16-1)*teams/2+$B16,$C16-1)</f>
        <v>0</v>
      </c>
      <c r="G16" s="3">
        <f ca="1">OFFSET(Results!J$1,($A16-1)*teams/2+$B16,1-$C16)</f>
        <v>0</v>
      </c>
      <c r="H16" s="3">
        <f t="shared" ca="1" si="2"/>
        <v>0</v>
      </c>
      <c r="I16" s="3">
        <f ca="1">OFFSET(Results!K$1,($A16-1)*teams/2+$B16,$C16-1)</f>
        <v>0</v>
      </c>
      <c r="J16" s="3">
        <f ca="1">OFFSET(Results!L$1,($A16-1)*teams/2+$B16,1-$C16)</f>
        <v>0</v>
      </c>
      <c r="K16" s="3">
        <f t="shared" ca="1" si="3"/>
        <v>0</v>
      </c>
      <c r="L16" s="3">
        <f t="shared" ca="1" si="0"/>
        <v>0</v>
      </c>
      <c r="M16" s="3">
        <f t="shared" ca="1" si="1"/>
        <v>0</v>
      </c>
      <c r="N16" s="3">
        <f ca="1">OFFSET(Results!M$1,($A16-1)*teams/2+$B16,0)</f>
        <v>0</v>
      </c>
      <c r="O16" s="3">
        <f ca="1">IF(N16=0,0,VLOOKUP(E16,'Working - Table'!$C$2:$N$21,12,FALSE))</f>
        <v>0</v>
      </c>
      <c r="P16">
        <f t="shared" ca="1" si="4"/>
        <v>0</v>
      </c>
      <c r="Q16">
        <f t="shared" ca="1" si="5"/>
        <v>0</v>
      </c>
      <c r="R16">
        <f t="shared" ca="1" si="6"/>
        <v>0</v>
      </c>
    </row>
    <row r="17" spans="1:18" x14ac:dyDescent="0.25">
      <c r="A17" s="3">
        <f t="shared" si="7"/>
        <v>2</v>
      </c>
      <c r="B17" s="3">
        <f t="shared" si="8"/>
        <v>1</v>
      </c>
      <c r="C17" s="3">
        <f t="shared" ref="C17" si="10">C3</f>
        <v>2</v>
      </c>
      <c r="D17" s="3">
        <f ca="1">OFFSET(Results!$G$1,($A17-1)*teams/2+$B17,$C17-1)</f>
        <v>0</v>
      </c>
      <c r="E17" s="3">
        <f ca="1">OFFSET(Results!$H$1,($A17-1)*teams/2+$B17,1-$C17)</f>
        <v>0</v>
      </c>
      <c r="F17" s="3">
        <f ca="1">OFFSET(Results!I$1,($A17-1)*teams/2+$B17,$C17-1)</f>
        <v>0</v>
      </c>
      <c r="G17" s="3">
        <f ca="1">OFFSET(Results!J$1,($A17-1)*teams/2+$B17,1-$C17)</f>
        <v>0</v>
      </c>
      <c r="H17" s="3">
        <f t="shared" ca="1" si="2"/>
        <v>0</v>
      </c>
      <c r="I17" s="3">
        <f ca="1">OFFSET(Results!K$1,($A17-1)*teams/2+$B17,$C17-1)</f>
        <v>0</v>
      </c>
      <c r="J17" s="3">
        <f ca="1">OFFSET(Results!L$1,($A17-1)*teams/2+$B17,1-$C17)</f>
        <v>0</v>
      </c>
      <c r="K17" s="3">
        <f t="shared" ca="1" si="3"/>
        <v>0</v>
      </c>
      <c r="L17" s="3">
        <f t="shared" ca="1" si="0"/>
        <v>0</v>
      </c>
      <c r="M17" s="3">
        <f t="shared" ca="1" si="1"/>
        <v>0</v>
      </c>
      <c r="N17" s="3">
        <f ca="1">OFFSET(Results!M$1,($A17-1)*teams/2+$B17,0)</f>
        <v>0</v>
      </c>
      <c r="O17" s="3">
        <f ca="1">IF(N17=0,0,VLOOKUP(E17,'Working - Table'!$C$2:$N$21,12,FALSE))</f>
        <v>0</v>
      </c>
      <c r="P17">
        <f t="shared" ca="1" si="4"/>
        <v>0</v>
      </c>
      <c r="Q17">
        <f t="shared" ca="1" si="5"/>
        <v>0</v>
      </c>
      <c r="R17">
        <f t="shared" ca="1" si="6"/>
        <v>0</v>
      </c>
    </row>
    <row r="18" spans="1:18" x14ac:dyDescent="0.25">
      <c r="A18" s="3">
        <f t="shared" si="7"/>
        <v>2</v>
      </c>
      <c r="B18" s="3">
        <f t="shared" si="8"/>
        <v>2</v>
      </c>
      <c r="C18" s="3">
        <f t="shared" ref="C18" si="11">C4</f>
        <v>1</v>
      </c>
      <c r="D18" s="3">
        <f ca="1">OFFSET(Results!$G$1,($A18-1)*teams/2+$B18,$C18-1)</f>
        <v>0</v>
      </c>
      <c r="E18" s="3">
        <f ca="1">OFFSET(Results!$H$1,($A18-1)*teams/2+$B18,1-$C18)</f>
        <v>0</v>
      </c>
      <c r="F18" s="3">
        <f ca="1">OFFSET(Results!I$1,($A18-1)*teams/2+$B18,$C18-1)</f>
        <v>0</v>
      </c>
      <c r="G18" s="3">
        <f ca="1">OFFSET(Results!J$1,($A18-1)*teams/2+$B18,1-$C18)</f>
        <v>0</v>
      </c>
      <c r="H18" s="3">
        <f t="shared" ca="1" si="2"/>
        <v>0</v>
      </c>
      <c r="I18" s="3">
        <f ca="1">OFFSET(Results!K$1,($A18-1)*teams/2+$B18,$C18-1)</f>
        <v>0</v>
      </c>
      <c r="J18" s="3">
        <f ca="1">OFFSET(Results!L$1,($A18-1)*teams/2+$B18,1-$C18)</f>
        <v>0</v>
      </c>
      <c r="K18" s="3">
        <f t="shared" ca="1" si="3"/>
        <v>0</v>
      </c>
      <c r="L18" s="3">
        <f t="shared" ca="1" si="0"/>
        <v>0</v>
      </c>
      <c r="M18" s="3">
        <f t="shared" ca="1" si="1"/>
        <v>0</v>
      </c>
      <c r="N18" s="3">
        <f ca="1">OFFSET(Results!M$1,($A18-1)*teams/2+$B18,0)</f>
        <v>0</v>
      </c>
      <c r="O18" s="3">
        <f ca="1">IF(N18=0,0,VLOOKUP(E18,'Working - Table'!$C$2:$N$21,12,FALSE))</f>
        <v>0</v>
      </c>
      <c r="P18">
        <f t="shared" ca="1" si="4"/>
        <v>0</v>
      </c>
      <c r="Q18">
        <f t="shared" ca="1" si="5"/>
        <v>0</v>
      </c>
      <c r="R18">
        <f t="shared" ca="1" si="6"/>
        <v>0</v>
      </c>
    </row>
    <row r="19" spans="1:18" x14ac:dyDescent="0.25">
      <c r="A19" s="3">
        <f t="shared" si="7"/>
        <v>2</v>
      </c>
      <c r="B19" s="3">
        <f t="shared" si="8"/>
        <v>2</v>
      </c>
      <c r="C19" s="3">
        <f t="shared" ref="C19" si="12">C5</f>
        <v>2</v>
      </c>
      <c r="D19" s="3">
        <f ca="1">OFFSET(Results!$G$1,($A19-1)*teams/2+$B19,$C19-1)</f>
        <v>0</v>
      </c>
      <c r="E19" s="3">
        <f ca="1">OFFSET(Results!$H$1,($A19-1)*teams/2+$B19,1-$C19)</f>
        <v>0</v>
      </c>
      <c r="F19" s="3">
        <f ca="1">OFFSET(Results!I$1,($A19-1)*teams/2+$B19,$C19-1)</f>
        <v>0</v>
      </c>
      <c r="G19" s="3">
        <f ca="1">OFFSET(Results!J$1,($A19-1)*teams/2+$B19,1-$C19)</f>
        <v>0</v>
      </c>
      <c r="H19" s="3">
        <f t="shared" ca="1" si="2"/>
        <v>0</v>
      </c>
      <c r="I19" s="3">
        <f ca="1">OFFSET(Results!K$1,($A19-1)*teams/2+$B19,$C19-1)</f>
        <v>0</v>
      </c>
      <c r="J19" s="3">
        <f ca="1">OFFSET(Results!L$1,($A19-1)*teams/2+$B19,1-$C19)</f>
        <v>0</v>
      </c>
      <c r="K19" s="3">
        <f t="shared" ca="1" si="3"/>
        <v>0</v>
      </c>
      <c r="L19" s="3">
        <f t="shared" ca="1" si="0"/>
        <v>0</v>
      </c>
      <c r="M19" s="3">
        <f t="shared" ca="1" si="1"/>
        <v>0</v>
      </c>
      <c r="N19" s="3">
        <f ca="1">OFFSET(Results!M$1,($A19-1)*teams/2+$B19,0)</f>
        <v>0</v>
      </c>
      <c r="O19" s="3">
        <f ca="1">IF(N19=0,0,VLOOKUP(E19,'Working - Table'!$C$2:$N$21,12,FALSE))</f>
        <v>0</v>
      </c>
      <c r="P19">
        <f t="shared" ca="1" si="4"/>
        <v>0</v>
      </c>
      <c r="Q19">
        <f t="shared" ca="1" si="5"/>
        <v>0</v>
      </c>
      <c r="R19">
        <f t="shared" ca="1" si="6"/>
        <v>0</v>
      </c>
    </row>
    <row r="20" spans="1:18" x14ac:dyDescent="0.25">
      <c r="A20" s="3">
        <f t="shared" si="7"/>
        <v>2</v>
      </c>
      <c r="B20" s="3">
        <f t="shared" si="8"/>
        <v>3</v>
      </c>
      <c r="C20" s="3">
        <f t="shared" ref="C20" si="13">C6</f>
        <v>1</v>
      </c>
      <c r="D20" s="3">
        <f ca="1">OFFSET(Results!$G$1,($A20-1)*teams/2+$B20,$C20-1)</f>
        <v>0</v>
      </c>
      <c r="E20" s="3">
        <f ca="1">OFFSET(Results!$H$1,($A20-1)*teams/2+$B20,1-$C20)</f>
        <v>0</v>
      </c>
      <c r="F20" s="3">
        <f ca="1">OFFSET(Results!I$1,($A20-1)*teams/2+$B20,$C20-1)</f>
        <v>0</v>
      </c>
      <c r="G20" s="3">
        <f ca="1">OFFSET(Results!J$1,($A20-1)*teams/2+$B20,1-$C20)</f>
        <v>0</v>
      </c>
      <c r="H20" s="3">
        <f t="shared" ca="1" si="2"/>
        <v>0</v>
      </c>
      <c r="I20" s="3">
        <f ca="1">OFFSET(Results!K$1,($A20-1)*teams/2+$B20,$C20-1)</f>
        <v>0</v>
      </c>
      <c r="J20" s="3">
        <f ca="1">OFFSET(Results!L$1,($A20-1)*teams/2+$B20,1-$C20)</f>
        <v>0</v>
      </c>
      <c r="K20" s="3">
        <f t="shared" ca="1" si="3"/>
        <v>0</v>
      </c>
      <c r="L20" s="3">
        <f t="shared" ca="1" si="0"/>
        <v>0</v>
      </c>
      <c r="M20" s="3">
        <f t="shared" ca="1" si="1"/>
        <v>0</v>
      </c>
      <c r="N20" s="3">
        <f ca="1">OFFSET(Results!M$1,($A20-1)*teams/2+$B20,0)</f>
        <v>0</v>
      </c>
      <c r="O20" s="3">
        <f ca="1">IF(N20=0,0,VLOOKUP(E20,'Working - Table'!$C$2:$N$21,12,FALSE))</f>
        <v>0</v>
      </c>
      <c r="P20">
        <f t="shared" ca="1" si="4"/>
        <v>0</v>
      </c>
      <c r="Q20">
        <f t="shared" ca="1" si="5"/>
        <v>0</v>
      </c>
      <c r="R20">
        <f t="shared" ca="1" si="6"/>
        <v>0</v>
      </c>
    </row>
    <row r="21" spans="1:18" x14ac:dyDescent="0.25">
      <c r="A21" s="3">
        <f t="shared" si="7"/>
        <v>2</v>
      </c>
      <c r="B21" s="3">
        <f t="shared" si="8"/>
        <v>3</v>
      </c>
      <c r="C21" s="3">
        <f t="shared" ref="C21" si="14">C7</f>
        <v>2</v>
      </c>
      <c r="D21" s="3">
        <f ca="1">OFFSET(Results!$G$1,($A21-1)*teams/2+$B21,$C21-1)</f>
        <v>0</v>
      </c>
      <c r="E21" s="3">
        <f ca="1">OFFSET(Results!$H$1,($A21-1)*teams/2+$B21,1-$C21)</f>
        <v>0</v>
      </c>
      <c r="F21" s="3">
        <f ca="1">OFFSET(Results!I$1,($A21-1)*teams/2+$B21,$C21-1)</f>
        <v>0</v>
      </c>
      <c r="G21" s="3">
        <f ca="1">OFFSET(Results!J$1,($A21-1)*teams/2+$B21,1-$C21)</f>
        <v>0</v>
      </c>
      <c r="H21" s="3">
        <f t="shared" ca="1" si="2"/>
        <v>0</v>
      </c>
      <c r="I21" s="3">
        <f ca="1">OFFSET(Results!K$1,($A21-1)*teams/2+$B21,$C21-1)</f>
        <v>0</v>
      </c>
      <c r="J21" s="3">
        <f ca="1">OFFSET(Results!L$1,($A21-1)*teams/2+$B21,1-$C21)</f>
        <v>0</v>
      </c>
      <c r="K21" s="3">
        <f t="shared" ca="1" si="3"/>
        <v>0</v>
      </c>
      <c r="L21" s="3">
        <f t="shared" ca="1" si="0"/>
        <v>0</v>
      </c>
      <c r="M21" s="3">
        <f t="shared" ca="1" si="1"/>
        <v>0</v>
      </c>
      <c r="N21" s="3">
        <f ca="1">OFFSET(Results!M$1,($A21-1)*teams/2+$B21,0)</f>
        <v>0</v>
      </c>
      <c r="O21" s="3">
        <f ca="1">IF(N21=0,0,VLOOKUP(E21,'Working - Table'!$C$2:$N$21,12,FALSE))</f>
        <v>0</v>
      </c>
      <c r="P21">
        <f t="shared" ca="1" si="4"/>
        <v>0</v>
      </c>
      <c r="Q21">
        <f t="shared" ca="1" si="5"/>
        <v>0</v>
      </c>
      <c r="R21">
        <f t="shared" ca="1" si="6"/>
        <v>0</v>
      </c>
    </row>
    <row r="22" spans="1:18" x14ac:dyDescent="0.25">
      <c r="A22" s="3">
        <f t="shared" si="7"/>
        <v>2</v>
      </c>
      <c r="B22" s="3">
        <f t="shared" si="8"/>
        <v>4</v>
      </c>
      <c r="C22" s="3">
        <f t="shared" ref="C22" si="15">C8</f>
        <v>1</v>
      </c>
      <c r="D22" s="3">
        <f ca="1">OFFSET(Results!$G$1,($A22-1)*teams/2+$B22,$C22-1)</f>
        <v>0</v>
      </c>
      <c r="E22" s="3">
        <f ca="1">OFFSET(Results!$H$1,($A22-1)*teams/2+$B22,1-$C22)</f>
        <v>0</v>
      </c>
      <c r="F22" s="3">
        <f ca="1">OFFSET(Results!I$1,($A22-1)*teams/2+$B22,$C22-1)</f>
        <v>0</v>
      </c>
      <c r="G22" s="3">
        <f ca="1">OFFSET(Results!J$1,($A22-1)*teams/2+$B22,1-$C22)</f>
        <v>0</v>
      </c>
      <c r="H22" s="3">
        <f t="shared" ca="1" si="2"/>
        <v>0</v>
      </c>
      <c r="I22" s="3">
        <f ca="1">OFFSET(Results!K$1,($A22-1)*teams/2+$B22,$C22-1)</f>
        <v>0</v>
      </c>
      <c r="J22" s="3">
        <f ca="1">OFFSET(Results!L$1,($A22-1)*teams/2+$B22,1-$C22)</f>
        <v>0</v>
      </c>
      <c r="K22" s="3">
        <f t="shared" ca="1" si="3"/>
        <v>0</v>
      </c>
      <c r="L22" s="3">
        <f t="shared" ca="1" si="0"/>
        <v>0</v>
      </c>
      <c r="M22" s="3">
        <f t="shared" ca="1" si="1"/>
        <v>0</v>
      </c>
      <c r="N22" s="3">
        <f ca="1">OFFSET(Results!M$1,($A22-1)*teams/2+$B22,0)</f>
        <v>0</v>
      </c>
      <c r="O22" s="3">
        <f ca="1">IF(N22=0,0,VLOOKUP(E22,'Working - Table'!$C$2:$N$21,12,FALSE))</f>
        <v>0</v>
      </c>
      <c r="P22">
        <f t="shared" ca="1" si="4"/>
        <v>0</v>
      </c>
      <c r="Q22">
        <f t="shared" ca="1" si="5"/>
        <v>0</v>
      </c>
      <c r="R22">
        <f t="shared" ca="1" si="6"/>
        <v>0</v>
      </c>
    </row>
    <row r="23" spans="1:18" x14ac:dyDescent="0.25">
      <c r="A23" s="3">
        <f t="shared" si="7"/>
        <v>2</v>
      </c>
      <c r="B23" s="3">
        <f t="shared" si="8"/>
        <v>4</v>
      </c>
      <c r="C23" s="3">
        <f t="shared" ref="C23" si="16">C9</f>
        <v>2</v>
      </c>
      <c r="D23" s="3">
        <f ca="1">OFFSET(Results!$G$1,($A23-1)*teams/2+$B23,$C23-1)</f>
        <v>0</v>
      </c>
      <c r="E23" s="3">
        <f ca="1">OFFSET(Results!$H$1,($A23-1)*teams/2+$B23,1-$C23)</f>
        <v>0</v>
      </c>
      <c r="F23" s="3">
        <f ca="1">OFFSET(Results!I$1,($A23-1)*teams/2+$B23,$C23-1)</f>
        <v>0</v>
      </c>
      <c r="G23" s="3">
        <f ca="1">OFFSET(Results!J$1,($A23-1)*teams/2+$B23,1-$C23)</f>
        <v>0</v>
      </c>
      <c r="H23" s="3">
        <f t="shared" ca="1" si="2"/>
        <v>0</v>
      </c>
      <c r="I23" s="3">
        <f ca="1">OFFSET(Results!K$1,($A23-1)*teams/2+$B23,$C23-1)</f>
        <v>0</v>
      </c>
      <c r="J23" s="3">
        <f ca="1">OFFSET(Results!L$1,($A23-1)*teams/2+$B23,1-$C23)</f>
        <v>0</v>
      </c>
      <c r="K23" s="3">
        <f t="shared" ca="1" si="3"/>
        <v>0</v>
      </c>
      <c r="L23" s="3">
        <f t="shared" ca="1" si="0"/>
        <v>0</v>
      </c>
      <c r="M23" s="3">
        <f t="shared" ca="1" si="1"/>
        <v>0</v>
      </c>
      <c r="N23" s="3">
        <f ca="1">OFFSET(Results!M$1,($A23-1)*teams/2+$B23,0)</f>
        <v>0</v>
      </c>
      <c r="O23" s="3">
        <f ca="1">IF(N23=0,0,VLOOKUP(E23,'Working - Table'!$C$2:$N$21,12,FALSE))</f>
        <v>0</v>
      </c>
      <c r="P23">
        <f t="shared" ca="1" si="4"/>
        <v>0</v>
      </c>
      <c r="Q23">
        <f t="shared" ca="1" si="5"/>
        <v>0</v>
      </c>
      <c r="R23">
        <f t="shared" ca="1" si="6"/>
        <v>0</v>
      </c>
    </row>
    <row r="24" spans="1:18" x14ac:dyDescent="0.25">
      <c r="A24" s="3">
        <f t="shared" si="7"/>
        <v>2</v>
      </c>
      <c r="B24" s="3">
        <f t="shared" si="8"/>
        <v>5</v>
      </c>
      <c r="C24" s="3">
        <f t="shared" ref="C24" si="17">C10</f>
        <v>1</v>
      </c>
      <c r="D24" s="3">
        <f ca="1">OFFSET(Results!$G$1,($A24-1)*teams/2+$B24,$C24-1)</f>
        <v>0</v>
      </c>
      <c r="E24" s="3">
        <f ca="1">OFFSET(Results!$H$1,($A24-1)*teams/2+$B24,1-$C24)</f>
        <v>0</v>
      </c>
      <c r="F24" s="3">
        <f ca="1">OFFSET(Results!I$1,($A24-1)*teams/2+$B24,$C24-1)</f>
        <v>0</v>
      </c>
      <c r="G24" s="3">
        <f ca="1">OFFSET(Results!J$1,($A24-1)*teams/2+$B24,1-$C24)</f>
        <v>0</v>
      </c>
      <c r="H24" s="3">
        <f t="shared" ca="1" si="2"/>
        <v>0</v>
      </c>
      <c r="I24" s="3">
        <f ca="1">OFFSET(Results!K$1,($A24-1)*teams/2+$B24,$C24-1)</f>
        <v>0</v>
      </c>
      <c r="J24" s="3">
        <f ca="1">OFFSET(Results!L$1,($A24-1)*teams/2+$B24,1-$C24)</f>
        <v>0</v>
      </c>
      <c r="K24" s="3">
        <f t="shared" ca="1" si="3"/>
        <v>0</v>
      </c>
      <c r="L24" s="3">
        <f t="shared" ca="1" si="0"/>
        <v>0</v>
      </c>
      <c r="M24" s="3">
        <f t="shared" ca="1" si="1"/>
        <v>0</v>
      </c>
      <c r="N24" s="3">
        <f ca="1">OFFSET(Results!M$1,($A24-1)*teams/2+$B24,0)</f>
        <v>0</v>
      </c>
      <c r="O24" s="3">
        <f ca="1">IF(N24=0,0,VLOOKUP(E24,'Working - Table'!$C$2:$N$21,12,FALSE))</f>
        <v>0</v>
      </c>
      <c r="P24">
        <f t="shared" ca="1" si="4"/>
        <v>0</v>
      </c>
      <c r="Q24">
        <f t="shared" ca="1" si="5"/>
        <v>0</v>
      </c>
      <c r="R24">
        <f t="shared" ca="1" si="6"/>
        <v>0</v>
      </c>
    </row>
    <row r="25" spans="1:18" x14ac:dyDescent="0.25">
      <c r="A25" s="3">
        <f t="shared" si="7"/>
        <v>2</v>
      </c>
      <c r="B25" s="3">
        <f t="shared" si="8"/>
        <v>5</v>
      </c>
      <c r="C25" s="3">
        <f t="shared" ref="C25" si="18">C11</f>
        <v>2</v>
      </c>
      <c r="D25" s="3">
        <f ca="1">OFFSET(Results!$G$1,($A25-1)*teams/2+$B25,$C25-1)</f>
        <v>0</v>
      </c>
      <c r="E25" s="3">
        <f ca="1">OFFSET(Results!$H$1,($A25-1)*teams/2+$B25,1-$C25)</f>
        <v>0</v>
      </c>
      <c r="F25" s="3">
        <f ca="1">OFFSET(Results!I$1,($A25-1)*teams/2+$B25,$C25-1)</f>
        <v>0</v>
      </c>
      <c r="G25" s="3">
        <f ca="1">OFFSET(Results!J$1,($A25-1)*teams/2+$B25,1-$C25)</f>
        <v>0</v>
      </c>
      <c r="H25" s="3">
        <f t="shared" ca="1" si="2"/>
        <v>0</v>
      </c>
      <c r="I25" s="3">
        <f ca="1">OFFSET(Results!K$1,($A25-1)*teams/2+$B25,$C25-1)</f>
        <v>0</v>
      </c>
      <c r="J25" s="3">
        <f ca="1">OFFSET(Results!L$1,($A25-1)*teams/2+$B25,1-$C25)</f>
        <v>0</v>
      </c>
      <c r="K25" s="3">
        <f t="shared" ca="1" si="3"/>
        <v>0</v>
      </c>
      <c r="L25" s="3">
        <f t="shared" ca="1" si="0"/>
        <v>0</v>
      </c>
      <c r="M25" s="3">
        <f t="shared" ca="1" si="1"/>
        <v>0</v>
      </c>
      <c r="N25" s="3">
        <f ca="1">OFFSET(Results!M$1,($A25-1)*teams/2+$B25,0)</f>
        <v>0</v>
      </c>
      <c r="O25" s="3">
        <f ca="1">IF(N25=0,0,VLOOKUP(E25,'Working - Table'!$C$2:$N$21,12,FALSE))</f>
        <v>0</v>
      </c>
      <c r="P25">
        <f t="shared" ca="1" si="4"/>
        <v>0</v>
      </c>
      <c r="Q25">
        <f t="shared" ca="1" si="5"/>
        <v>0</v>
      </c>
      <c r="R25">
        <f t="shared" ca="1" si="6"/>
        <v>0</v>
      </c>
    </row>
    <row r="26" spans="1:18" x14ac:dyDescent="0.25">
      <c r="A26" s="3">
        <f t="shared" si="7"/>
        <v>2</v>
      </c>
      <c r="B26" s="3">
        <f t="shared" si="8"/>
        <v>6</v>
      </c>
      <c r="C26" s="3">
        <f t="shared" ref="C26" si="19">C12</f>
        <v>1</v>
      </c>
      <c r="D26" s="3">
        <f ca="1">OFFSET(Results!$G$1,($A26-1)*teams/2+$B26,$C26-1)</f>
        <v>0</v>
      </c>
      <c r="E26" s="3">
        <f ca="1">OFFSET(Results!$H$1,($A26-1)*teams/2+$B26,1-$C26)</f>
        <v>0</v>
      </c>
      <c r="F26" s="3">
        <f ca="1">OFFSET(Results!I$1,($A26-1)*teams/2+$B26,$C26-1)</f>
        <v>0</v>
      </c>
      <c r="G26" s="3">
        <f ca="1">OFFSET(Results!J$1,($A26-1)*teams/2+$B26,1-$C26)</f>
        <v>0</v>
      </c>
      <c r="H26" s="3">
        <f t="shared" ca="1" si="2"/>
        <v>0</v>
      </c>
      <c r="I26" s="3">
        <f ca="1">OFFSET(Results!K$1,($A26-1)*teams/2+$B26,$C26-1)</f>
        <v>0</v>
      </c>
      <c r="J26" s="3">
        <f ca="1">OFFSET(Results!L$1,($A26-1)*teams/2+$B26,1-$C26)</f>
        <v>0</v>
      </c>
      <c r="K26" s="3">
        <f t="shared" ca="1" si="3"/>
        <v>0</v>
      </c>
      <c r="L26" s="3">
        <f t="shared" ca="1" si="0"/>
        <v>0</v>
      </c>
      <c r="M26" s="3">
        <f t="shared" ca="1" si="1"/>
        <v>0</v>
      </c>
      <c r="N26" s="3">
        <f ca="1">OFFSET(Results!M$1,($A26-1)*teams/2+$B26,0)</f>
        <v>0</v>
      </c>
      <c r="O26" s="3">
        <f ca="1">IF(N26=0,0,VLOOKUP(E26,'Working - Table'!$C$2:$N$21,12,FALSE))</f>
        <v>0</v>
      </c>
      <c r="P26">
        <f t="shared" ca="1" si="4"/>
        <v>0</v>
      </c>
      <c r="Q26">
        <f t="shared" ca="1" si="5"/>
        <v>0</v>
      </c>
      <c r="R26">
        <f t="shared" ca="1" si="6"/>
        <v>0</v>
      </c>
    </row>
    <row r="27" spans="1:18" x14ac:dyDescent="0.25">
      <c r="A27" s="3">
        <f t="shared" si="7"/>
        <v>2</v>
      </c>
      <c r="B27" s="3">
        <f t="shared" si="8"/>
        <v>6</v>
      </c>
      <c r="C27" s="3">
        <f t="shared" ref="C27" si="20">C13</f>
        <v>2</v>
      </c>
      <c r="D27" s="3">
        <f ca="1">OFFSET(Results!$G$1,($A27-1)*teams/2+$B27,$C27-1)</f>
        <v>0</v>
      </c>
      <c r="E27" s="3">
        <f ca="1">OFFSET(Results!$H$1,($A27-1)*teams/2+$B27,1-$C27)</f>
        <v>0</v>
      </c>
      <c r="F27" s="3">
        <f ca="1">OFFSET(Results!I$1,($A27-1)*teams/2+$B27,$C27-1)</f>
        <v>0</v>
      </c>
      <c r="G27" s="3">
        <f ca="1">OFFSET(Results!J$1,($A27-1)*teams/2+$B27,1-$C27)</f>
        <v>0</v>
      </c>
      <c r="H27" s="3">
        <f t="shared" ca="1" si="2"/>
        <v>0</v>
      </c>
      <c r="I27" s="3">
        <f ca="1">OFFSET(Results!K$1,($A27-1)*teams/2+$B27,$C27-1)</f>
        <v>0</v>
      </c>
      <c r="J27" s="3">
        <f ca="1">OFFSET(Results!L$1,($A27-1)*teams/2+$B27,1-$C27)</f>
        <v>0</v>
      </c>
      <c r="K27" s="3">
        <f t="shared" ca="1" si="3"/>
        <v>0</v>
      </c>
      <c r="L27" s="3">
        <f t="shared" ca="1" si="0"/>
        <v>0</v>
      </c>
      <c r="M27" s="3">
        <f t="shared" ca="1" si="1"/>
        <v>0</v>
      </c>
      <c r="N27" s="3">
        <f ca="1">OFFSET(Results!M$1,($A27-1)*teams/2+$B27,0)</f>
        <v>0</v>
      </c>
      <c r="O27" s="3">
        <f ca="1">IF(N27=0,0,VLOOKUP(E27,'Working - Table'!$C$2:$N$21,12,FALSE))</f>
        <v>0</v>
      </c>
      <c r="P27">
        <f t="shared" ca="1" si="4"/>
        <v>0</v>
      </c>
      <c r="Q27">
        <f t="shared" ca="1" si="5"/>
        <v>0</v>
      </c>
      <c r="R27">
        <f t="shared" ca="1" si="6"/>
        <v>0</v>
      </c>
    </row>
    <row r="28" spans="1:18" x14ac:dyDescent="0.25">
      <c r="A28" s="3">
        <f t="shared" si="7"/>
        <v>2</v>
      </c>
      <c r="B28" s="3">
        <f t="shared" si="8"/>
        <v>7</v>
      </c>
      <c r="C28" s="3">
        <f t="shared" ref="C28" si="21">C14</f>
        <v>1</v>
      </c>
      <c r="D28" s="3">
        <f ca="1">OFFSET(Results!$G$1,($A28-1)*teams/2+$B28,$C28-1)</f>
        <v>0</v>
      </c>
      <c r="E28" s="3">
        <f ca="1">OFFSET(Results!$H$1,($A28-1)*teams/2+$B28,1-$C28)</f>
        <v>0</v>
      </c>
      <c r="F28" s="3">
        <f ca="1">OFFSET(Results!I$1,($A28-1)*teams/2+$B28,$C28-1)</f>
        <v>0</v>
      </c>
      <c r="G28" s="3">
        <f ca="1">OFFSET(Results!J$1,($A28-1)*teams/2+$B28,1-$C28)</f>
        <v>0</v>
      </c>
      <c r="H28" s="3">
        <f t="shared" ca="1" si="2"/>
        <v>0</v>
      </c>
      <c r="I28" s="3">
        <f ca="1">OFFSET(Results!K$1,($A28-1)*teams/2+$B28,$C28-1)</f>
        <v>0</v>
      </c>
      <c r="J28" s="3">
        <f ca="1">OFFSET(Results!L$1,($A28-1)*teams/2+$B28,1-$C28)</f>
        <v>0</v>
      </c>
      <c r="K28" s="3">
        <f t="shared" ca="1" si="3"/>
        <v>0</v>
      </c>
      <c r="L28" s="3">
        <f t="shared" ca="1" si="0"/>
        <v>0</v>
      </c>
      <c r="M28" s="3">
        <f t="shared" ca="1" si="1"/>
        <v>0</v>
      </c>
      <c r="N28" s="3">
        <f ca="1">OFFSET(Results!M$1,($A28-1)*teams/2+$B28,0)</f>
        <v>0</v>
      </c>
      <c r="O28" s="3">
        <f ca="1">IF(N28=0,0,VLOOKUP(E28,'Working - Table'!$C$2:$N$21,12,FALSE))</f>
        <v>0</v>
      </c>
      <c r="P28">
        <f t="shared" ca="1" si="4"/>
        <v>0</v>
      </c>
      <c r="Q28">
        <f t="shared" ca="1" si="5"/>
        <v>0</v>
      </c>
      <c r="R28">
        <f t="shared" ca="1" si="6"/>
        <v>0</v>
      </c>
    </row>
    <row r="29" spans="1:18" x14ac:dyDescent="0.25">
      <c r="A29" s="3">
        <f t="shared" si="7"/>
        <v>2</v>
      </c>
      <c r="B29" s="3">
        <f t="shared" si="8"/>
        <v>7</v>
      </c>
      <c r="C29" s="3">
        <f t="shared" ref="C29" si="22">C15</f>
        <v>2</v>
      </c>
      <c r="D29" s="3">
        <f ca="1">OFFSET(Results!$G$1,($A29-1)*teams/2+$B29,$C29-1)</f>
        <v>0</v>
      </c>
      <c r="E29" s="3">
        <f ca="1">OFFSET(Results!$H$1,($A29-1)*teams/2+$B29,1-$C29)</f>
        <v>0</v>
      </c>
      <c r="F29" s="3">
        <f ca="1">OFFSET(Results!I$1,($A29-1)*teams/2+$B29,$C29-1)</f>
        <v>0</v>
      </c>
      <c r="G29" s="3">
        <f ca="1">OFFSET(Results!J$1,($A29-1)*teams/2+$B29,1-$C29)</f>
        <v>0</v>
      </c>
      <c r="H29" s="3">
        <f t="shared" ca="1" si="2"/>
        <v>0</v>
      </c>
      <c r="I29" s="3">
        <f ca="1">OFFSET(Results!K$1,($A29-1)*teams/2+$B29,$C29-1)</f>
        <v>0</v>
      </c>
      <c r="J29" s="3">
        <f ca="1">OFFSET(Results!L$1,($A29-1)*teams/2+$B29,1-$C29)</f>
        <v>0</v>
      </c>
      <c r="K29" s="3">
        <f t="shared" ca="1" si="3"/>
        <v>0</v>
      </c>
      <c r="L29" s="3">
        <f t="shared" ca="1" si="0"/>
        <v>0</v>
      </c>
      <c r="M29" s="3">
        <f t="shared" ca="1" si="1"/>
        <v>0</v>
      </c>
      <c r="N29" s="3">
        <f ca="1">OFFSET(Results!M$1,($A29-1)*teams/2+$B29,0)</f>
        <v>0</v>
      </c>
      <c r="O29" s="3">
        <f ca="1">IF(N29=0,0,VLOOKUP(E29,'Working - Table'!$C$2:$N$21,12,FALSE))</f>
        <v>0</v>
      </c>
      <c r="P29">
        <f t="shared" ca="1" si="4"/>
        <v>0</v>
      </c>
      <c r="Q29">
        <f t="shared" ca="1" si="5"/>
        <v>0</v>
      </c>
      <c r="R29">
        <f t="shared" ca="1" si="6"/>
        <v>0</v>
      </c>
    </row>
    <row r="30" spans="1:18" x14ac:dyDescent="0.25">
      <c r="A30" s="3">
        <f t="shared" si="7"/>
        <v>3</v>
      </c>
      <c r="B30" s="3">
        <f t="shared" si="8"/>
        <v>1</v>
      </c>
      <c r="C30" s="3">
        <f t="shared" ref="C30" si="23">C16</f>
        <v>1</v>
      </c>
      <c r="D30" s="3">
        <f ca="1">OFFSET(Results!$G$1,($A30-1)*teams/2+$B30,$C30-1)</f>
        <v>0</v>
      </c>
      <c r="E30" s="3">
        <f ca="1">OFFSET(Results!$H$1,($A30-1)*teams/2+$B30,1-$C30)</f>
        <v>0</v>
      </c>
      <c r="F30" s="3">
        <f ca="1">OFFSET(Results!I$1,($A30-1)*teams/2+$B30,$C30-1)</f>
        <v>0</v>
      </c>
      <c r="G30" s="3">
        <f ca="1">OFFSET(Results!J$1,($A30-1)*teams/2+$B30,1-$C30)</f>
        <v>0</v>
      </c>
      <c r="H30" s="3">
        <f t="shared" ca="1" si="2"/>
        <v>0</v>
      </c>
      <c r="I30" s="3">
        <f ca="1">OFFSET(Results!K$1,($A30-1)*teams/2+$B30,$C30-1)</f>
        <v>0</v>
      </c>
      <c r="J30" s="3">
        <f ca="1">OFFSET(Results!L$1,($A30-1)*teams/2+$B30,1-$C30)</f>
        <v>0</v>
      </c>
      <c r="K30" s="3">
        <f t="shared" ca="1" si="3"/>
        <v>0</v>
      </c>
      <c r="L30" s="3">
        <f t="shared" ca="1" si="0"/>
        <v>0</v>
      </c>
      <c r="M30" s="3">
        <f t="shared" ca="1" si="1"/>
        <v>0</v>
      </c>
      <c r="N30" s="3">
        <f ca="1">OFFSET(Results!M$1,($A30-1)*teams/2+$B30,0)</f>
        <v>0</v>
      </c>
      <c r="O30" s="3">
        <f ca="1">IF(N30=0,0,VLOOKUP(E30,'Working - Table'!$C$2:$N$21,12,FALSE))</f>
        <v>0</v>
      </c>
      <c r="P30">
        <f t="shared" ca="1" si="4"/>
        <v>0</v>
      </c>
      <c r="Q30">
        <f t="shared" ca="1" si="5"/>
        <v>0</v>
      </c>
      <c r="R30">
        <f t="shared" ca="1" si="6"/>
        <v>0</v>
      </c>
    </row>
    <row r="31" spans="1:18" x14ac:dyDescent="0.25">
      <c r="A31" s="3">
        <f t="shared" si="7"/>
        <v>3</v>
      </c>
      <c r="B31" s="3">
        <f t="shared" si="8"/>
        <v>1</v>
      </c>
      <c r="C31" s="3">
        <f t="shared" ref="C31" si="24">C17</f>
        <v>2</v>
      </c>
      <c r="D31" s="3">
        <f ca="1">OFFSET(Results!$G$1,($A31-1)*teams/2+$B31,$C31-1)</f>
        <v>0</v>
      </c>
      <c r="E31" s="3">
        <f ca="1">OFFSET(Results!$H$1,($A31-1)*teams/2+$B31,1-$C31)</f>
        <v>0</v>
      </c>
      <c r="F31" s="3">
        <f ca="1">OFFSET(Results!I$1,($A31-1)*teams/2+$B31,$C31-1)</f>
        <v>0</v>
      </c>
      <c r="G31" s="3">
        <f ca="1">OFFSET(Results!J$1,($A31-1)*teams/2+$B31,1-$C31)</f>
        <v>0</v>
      </c>
      <c r="H31" s="3">
        <f t="shared" ca="1" si="2"/>
        <v>0</v>
      </c>
      <c r="I31" s="3">
        <f ca="1">OFFSET(Results!K$1,($A31-1)*teams/2+$B31,$C31-1)</f>
        <v>0</v>
      </c>
      <c r="J31" s="3">
        <f ca="1">OFFSET(Results!L$1,($A31-1)*teams/2+$B31,1-$C31)</f>
        <v>0</v>
      </c>
      <c r="K31" s="3">
        <f t="shared" ca="1" si="3"/>
        <v>0</v>
      </c>
      <c r="L31" s="3">
        <f t="shared" ca="1" si="0"/>
        <v>0</v>
      </c>
      <c r="M31" s="3">
        <f t="shared" ca="1" si="1"/>
        <v>0</v>
      </c>
      <c r="N31" s="3">
        <f ca="1">OFFSET(Results!M$1,($A31-1)*teams/2+$B31,0)</f>
        <v>0</v>
      </c>
      <c r="O31" s="3">
        <f ca="1">IF(N31=0,0,VLOOKUP(E31,'Working - Table'!$C$2:$N$21,12,FALSE))</f>
        <v>0</v>
      </c>
      <c r="P31">
        <f t="shared" ca="1" si="4"/>
        <v>0</v>
      </c>
      <c r="Q31">
        <f t="shared" ca="1" si="5"/>
        <v>0</v>
      </c>
      <c r="R31">
        <f t="shared" ca="1" si="6"/>
        <v>0</v>
      </c>
    </row>
    <row r="32" spans="1:18" x14ac:dyDescent="0.25">
      <c r="A32" s="3">
        <f t="shared" si="7"/>
        <v>3</v>
      </c>
      <c r="B32" s="3">
        <f t="shared" si="8"/>
        <v>2</v>
      </c>
      <c r="C32" s="3">
        <f t="shared" ref="C32" si="25">C18</f>
        <v>1</v>
      </c>
      <c r="D32" s="3">
        <f ca="1">OFFSET(Results!$G$1,($A32-1)*teams/2+$B32,$C32-1)</f>
        <v>0</v>
      </c>
      <c r="E32" s="3">
        <f ca="1">OFFSET(Results!$H$1,($A32-1)*teams/2+$B32,1-$C32)</f>
        <v>0</v>
      </c>
      <c r="F32" s="3">
        <f ca="1">OFFSET(Results!I$1,($A32-1)*teams/2+$B32,$C32-1)</f>
        <v>0</v>
      </c>
      <c r="G32" s="3">
        <f ca="1">OFFSET(Results!J$1,($A32-1)*teams/2+$B32,1-$C32)</f>
        <v>0</v>
      </c>
      <c r="H32" s="3">
        <f t="shared" ca="1" si="2"/>
        <v>0</v>
      </c>
      <c r="I32" s="3">
        <f ca="1">OFFSET(Results!K$1,($A32-1)*teams/2+$B32,$C32-1)</f>
        <v>0</v>
      </c>
      <c r="J32" s="3">
        <f ca="1">OFFSET(Results!L$1,($A32-1)*teams/2+$B32,1-$C32)</f>
        <v>0</v>
      </c>
      <c r="K32" s="3">
        <f t="shared" ca="1" si="3"/>
        <v>0</v>
      </c>
      <c r="L32" s="3">
        <f t="shared" ca="1" si="0"/>
        <v>0</v>
      </c>
      <c r="M32" s="3">
        <f t="shared" ca="1" si="1"/>
        <v>0</v>
      </c>
      <c r="N32" s="3">
        <f ca="1">OFFSET(Results!M$1,($A32-1)*teams/2+$B32,0)</f>
        <v>0</v>
      </c>
      <c r="O32" s="3">
        <f ca="1">IF(N32=0,0,VLOOKUP(E32,'Working - Table'!$C$2:$N$21,12,FALSE))</f>
        <v>0</v>
      </c>
      <c r="P32">
        <f t="shared" ca="1" si="4"/>
        <v>0</v>
      </c>
      <c r="Q32">
        <f t="shared" ca="1" si="5"/>
        <v>0</v>
      </c>
      <c r="R32">
        <f t="shared" ca="1" si="6"/>
        <v>0</v>
      </c>
    </row>
    <row r="33" spans="1:18" x14ac:dyDescent="0.25">
      <c r="A33" s="3">
        <f t="shared" si="7"/>
        <v>3</v>
      </c>
      <c r="B33" s="3">
        <f t="shared" si="8"/>
        <v>2</v>
      </c>
      <c r="C33" s="3">
        <f t="shared" ref="C33" si="26">C19</f>
        <v>2</v>
      </c>
      <c r="D33" s="3">
        <f ca="1">OFFSET(Results!$G$1,($A33-1)*teams/2+$B33,$C33-1)</f>
        <v>0</v>
      </c>
      <c r="E33" s="3">
        <f ca="1">OFFSET(Results!$H$1,($A33-1)*teams/2+$B33,1-$C33)</f>
        <v>0</v>
      </c>
      <c r="F33" s="3">
        <f ca="1">OFFSET(Results!I$1,($A33-1)*teams/2+$B33,$C33-1)</f>
        <v>0</v>
      </c>
      <c r="G33" s="3">
        <f ca="1">OFFSET(Results!J$1,($A33-1)*teams/2+$B33,1-$C33)</f>
        <v>0</v>
      </c>
      <c r="H33" s="3">
        <f t="shared" ca="1" si="2"/>
        <v>0</v>
      </c>
      <c r="I33" s="3">
        <f ca="1">OFFSET(Results!K$1,($A33-1)*teams/2+$B33,$C33-1)</f>
        <v>0</v>
      </c>
      <c r="J33" s="3">
        <f ca="1">OFFSET(Results!L$1,($A33-1)*teams/2+$B33,1-$C33)</f>
        <v>0</v>
      </c>
      <c r="K33" s="3">
        <f t="shared" ca="1" si="3"/>
        <v>0</v>
      </c>
      <c r="L33" s="3">
        <f t="shared" ca="1" si="0"/>
        <v>0</v>
      </c>
      <c r="M33" s="3">
        <f t="shared" ca="1" si="1"/>
        <v>0</v>
      </c>
      <c r="N33" s="3">
        <f ca="1">OFFSET(Results!M$1,($A33-1)*teams/2+$B33,0)</f>
        <v>0</v>
      </c>
      <c r="O33" s="3">
        <f ca="1">IF(N33=0,0,VLOOKUP(E33,'Working - Table'!$C$2:$N$21,12,FALSE))</f>
        <v>0</v>
      </c>
      <c r="P33">
        <f t="shared" ca="1" si="4"/>
        <v>0</v>
      </c>
      <c r="Q33">
        <f t="shared" ca="1" si="5"/>
        <v>0</v>
      </c>
      <c r="R33">
        <f t="shared" ca="1" si="6"/>
        <v>0</v>
      </c>
    </row>
    <row r="34" spans="1:18" x14ac:dyDescent="0.25">
      <c r="A34" s="3">
        <f t="shared" si="7"/>
        <v>3</v>
      </c>
      <c r="B34" s="3">
        <f t="shared" si="8"/>
        <v>3</v>
      </c>
      <c r="C34" s="3">
        <f t="shared" ref="C34" si="27">C20</f>
        <v>1</v>
      </c>
      <c r="D34" s="3">
        <f ca="1">OFFSET(Results!$G$1,($A34-1)*teams/2+$B34,$C34-1)</f>
        <v>0</v>
      </c>
      <c r="E34" s="3">
        <f ca="1">OFFSET(Results!$H$1,($A34-1)*teams/2+$B34,1-$C34)</f>
        <v>0</v>
      </c>
      <c r="F34" s="3">
        <f ca="1">OFFSET(Results!I$1,($A34-1)*teams/2+$B34,$C34-1)</f>
        <v>0</v>
      </c>
      <c r="G34" s="3">
        <f ca="1">OFFSET(Results!J$1,($A34-1)*teams/2+$B34,1-$C34)</f>
        <v>0</v>
      </c>
      <c r="H34" s="3">
        <f t="shared" ca="1" si="2"/>
        <v>0</v>
      </c>
      <c r="I34" s="3">
        <f ca="1">OFFSET(Results!K$1,($A34-1)*teams/2+$B34,$C34-1)</f>
        <v>0</v>
      </c>
      <c r="J34" s="3">
        <f ca="1">OFFSET(Results!L$1,($A34-1)*teams/2+$B34,1-$C34)</f>
        <v>0</v>
      </c>
      <c r="K34" s="3">
        <f t="shared" ca="1" si="3"/>
        <v>0</v>
      </c>
      <c r="L34" s="3">
        <f t="shared" ca="1" si="0"/>
        <v>0</v>
      </c>
      <c r="M34" s="3">
        <f t="shared" ca="1" si="1"/>
        <v>0</v>
      </c>
      <c r="N34" s="3">
        <f ca="1">OFFSET(Results!M$1,($A34-1)*teams/2+$B34,0)</f>
        <v>0</v>
      </c>
      <c r="O34" s="3">
        <f ca="1">IF(N34=0,0,VLOOKUP(E34,'Working - Table'!$C$2:$N$21,12,FALSE))</f>
        <v>0</v>
      </c>
      <c r="P34">
        <f t="shared" ca="1" si="4"/>
        <v>0</v>
      </c>
      <c r="Q34">
        <f t="shared" ca="1" si="5"/>
        <v>0</v>
      </c>
      <c r="R34">
        <f t="shared" ca="1" si="6"/>
        <v>0</v>
      </c>
    </row>
    <row r="35" spans="1:18" x14ac:dyDescent="0.25">
      <c r="A35" s="3">
        <f t="shared" si="7"/>
        <v>3</v>
      </c>
      <c r="B35" s="3">
        <f t="shared" si="8"/>
        <v>3</v>
      </c>
      <c r="C35" s="3">
        <f t="shared" ref="C35" si="28">C21</f>
        <v>2</v>
      </c>
      <c r="D35" s="3">
        <f ca="1">OFFSET(Results!$G$1,($A35-1)*teams/2+$B35,$C35-1)</f>
        <v>0</v>
      </c>
      <c r="E35" s="3">
        <f ca="1">OFFSET(Results!$H$1,($A35-1)*teams/2+$B35,1-$C35)</f>
        <v>0</v>
      </c>
      <c r="F35" s="3">
        <f ca="1">OFFSET(Results!I$1,($A35-1)*teams/2+$B35,$C35-1)</f>
        <v>0</v>
      </c>
      <c r="G35" s="3">
        <f ca="1">OFFSET(Results!J$1,($A35-1)*teams/2+$B35,1-$C35)</f>
        <v>0</v>
      </c>
      <c r="H35" s="3">
        <f t="shared" ca="1" si="2"/>
        <v>0</v>
      </c>
      <c r="I35" s="3">
        <f ca="1">OFFSET(Results!K$1,($A35-1)*teams/2+$B35,$C35-1)</f>
        <v>0</v>
      </c>
      <c r="J35" s="3">
        <f ca="1">OFFSET(Results!L$1,($A35-1)*teams/2+$B35,1-$C35)</f>
        <v>0</v>
      </c>
      <c r="K35" s="3">
        <f t="shared" ca="1" si="3"/>
        <v>0</v>
      </c>
      <c r="L35" s="3">
        <f t="shared" ca="1" si="0"/>
        <v>0</v>
      </c>
      <c r="M35" s="3">
        <f t="shared" ca="1" si="1"/>
        <v>0</v>
      </c>
      <c r="N35" s="3">
        <f ca="1">OFFSET(Results!M$1,($A35-1)*teams/2+$B35,0)</f>
        <v>0</v>
      </c>
      <c r="O35" s="3">
        <f ca="1">IF(N35=0,0,VLOOKUP(E35,'Working - Table'!$C$2:$N$21,12,FALSE))</f>
        <v>0</v>
      </c>
      <c r="P35">
        <f t="shared" ca="1" si="4"/>
        <v>0</v>
      </c>
      <c r="Q35">
        <f t="shared" ca="1" si="5"/>
        <v>0</v>
      </c>
      <c r="R35">
        <f t="shared" ca="1" si="6"/>
        <v>0</v>
      </c>
    </row>
    <row r="36" spans="1:18" x14ac:dyDescent="0.25">
      <c r="A36" s="3">
        <f t="shared" si="7"/>
        <v>3</v>
      </c>
      <c r="B36" s="3">
        <f t="shared" si="8"/>
        <v>4</v>
      </c>
      <c r="C36" s="3">
        <f t="shared" ref="C36" si="29">C22</f>
        <v>1</v>
      </c>
      <c r="D36" s="3">
        <f ca="1">OFFSET(Results!$G$1,($A36-1)*teams/2+$B36,$C36-1)</f>
        <v>0</v>
      </c>
      <c r="E36" s="3">
        <f ca="1">OFFSET(Results!$H$1,($A36-1)*teams/2+$B36,1-$C36)</f>
        <v>0</v>
      </c>
      <c r="F36" s="3">
        <f ca="1">OFFSET(Results!I$1,($A36-1)*teams/2+$B36,$C36-1)</f>
        <v>0</v>
      </c>
      <c r="G36" s="3">
        <f ca="1">OFFSET(Results!J$1,($A36-1)*teams/2+$B36,1-$C36)</f>
        <v>0</v>
      </c>
      <c r="H36" s="3">
        <f t="shared" ca="1" si="2"/>
        <v>0</v>
      </c>
      <c r="I36" s="3">
        <f ca="1">OFFSET(Results!K$1,($A36-1)*teams/2+$B36,$C36-1)</f>
        <v>0</v>
      </c>
      <c r="J36" s="3">
        <f ca="1">OFFSET(Results!L$1,($A36-1)*teams/2+$B36,1-$C36)</f>
        <v>0</v>
      </c>
      <c r="K36" s="3">
        <f t="shared" ca="1" si="3"/>
        <v>0</v>
      </c>
      <c r="L36" s="3">
        <f t="shared" ca="1" si="0"/>
        <v>0</v>
      </c>
      <c r="M36" s="3">
        <f t="shared" ca="1" si="1"/>
        <v>0</v>
      </c>
      <c r="N36" s="3">
        <f ca="1">OFFSET(Results!M$1,($A36-1)*teams/2+$B36,0)</f>
        <v>0</v>
      </c>
      <c r="O36" s="3">
        <f ca="1">IF(N36=0,0,VLOOKUP(E36,'Working - Table'!$C$2:$N$21,12,FALSE))</f>
        <v>0</v>
      </c>
      <c r="P36">
        <f t="shared" ca="1" si="4"/>
        <v>0</v>
      </c>
      <c r="Q36">
        <f t="shared" ca="1" si="5"/>
        <v>0</v>
      </c>
      <c r="R36">
        <f t="shared" ca="1" si="6"/>
        <v>0</v>
      </c>
    </row>
    <row r="37" spans="1:18" x14ac:dyDescent="0.25">
      <c r="A37" s="3">
        <f t="shared" si="7"/>
        <v>3</v>
      </c>
      <c r="B37" s="3">
        <f t="shared" si="8"/>
        <v>4</v>
      </c>
      <c r="C37" s="3">
        <f t="shared" ref="C37" si="30">C23</f>
        <v>2</v>
      </c>
      <c r="D37" s="3">
        <f ca="1">OFFSET(Results!$G$1,($A37-1)*teams/2+$B37,$C37-1)</f>
        <v>0</v>
      </c>
      <c r="E37" s="3">
        <f ca="1">OFFSET(Results!$H$1,($A37-1)*teams/2+$B37,1-$C37)</f>
        <v>0</v>
      </c>
      <c r="F37" s="3">
        <f ca="1">OFFSET(Results!I$1,($A37-1)*teams/2+$B37,$C37-1)</f>
        <v>0</v>
      </c>
      <c r="G37" s="3">
        <f ca="1">OFFSET(Results!J$1,($A37-1)*teams/2+$B37,1-$C37)</f>
        <v>0</v>
      </c>
      <c r="H37" s="3">
        <f t="shared" ca="1" si="2"/>
        <v>0</v>
      </c>
      <c r="I37" s="3">
        <f ca="1">OFFSET(Results!K$1,($A37-1)*teams/2+$B37,$C37-1)</f>
        <v>0</v>
      </c>
      <c r="J37" s="3">
        <f ca="1">OFFSET(Results!L$1,($A37-1)*teams/2+$B37,1-$C37)</f>
        <v>0</v>
      </c>
      <c r="K37" s="3">
        <f t="shared" ca="1" si="3"/>
        <v>0</v>
      </c>
      <c r="L37" s="3">
        <f t="shared" ca="1" si="0"/>
        <v>0</v>
      </c>
      <c r="M37" s="3">
        <f t="shared" ca="1" si="1"/>
        <v>0</v>
      </c>
      <c r="N37" s="3">
        <f ca="1">OFFSET(Results!M$1,($A37-1)*teams/2+$B37,0)</f>
        <v>0</v>
      </c>
      <c r="O37" s="3">
        <f ca="1">IF(N37=0,0,VLOOKUP(E37,'Working - Table'!$C$2:$N$21,12,FALSE))</f>
        <v>0</v>
      </c>
      <c r="P37">
        <f t="shared" ca="1" si="4"/>
        <v>0</v>
      </c>
      <c r="Q37">
        <f t="shared" ca="1" si="5"/>
        <v>0</v>
      </c>
      <c r="R37">
        <f t="shared" ca="1" si="6"/>
        <v>0</v>
      </c>
    </row>
    <row r="38" spans="1:18" x14ac:dyDescent="0.25">
      <c r="A38" s="3">
        <f t="shared" si="7"/>
        <v>3</v>
      </c>
      <c r="B38" s="3">
        <f t="shared" si="8"/>
        <v>5</v>
      </c>
      <c r="C38" s="3">
        <f t="shared" ref="C38" si="31">C24</f>
        <v>1</v>
      </c>
      <c r="D38" s="3">
        <f ca="1">OFFSET(Results!$G$1,($A38-1)*teams/2+$B38,$C38-1)</f>
        <v>0</v>
      </c>
      <c r="E38" s="3">
        <f ca="1">OFFSET(Results!$H$1,($A38-1)*teams/2+$B38,1-$C38)</f>
        <v>0</v>
      </c>
      <c r="F38" s="3">
        <f ca="1">OFFSET(Results!I$1,($A38-1)*teams/2+$B38,$C38-1)</f>
        <v>0</v>
      </c>
      <c r="G38" s="3">
        <f ca="1">OFFSET(Results!J$1,($A38-1)*teams/2+$B38,1-$C38)</f>
        <v>0</v>
      </c>
      <c r="H38" s="3">
        <f t="shared" ca="1" si="2"/>
        <v>0</v>
      </c>
      <c r="I38" s="3">
        <f ca="1">OFFSET(Results!K$1,($A38-1)*teams/2+$B38,$C38-1)</f>
        <v>0</v>
      </c>
      <c r="J38" s="3">
        <f ca="1">OFFSET(Results!L$1,($A38-1)*teams/2+$B38,1-$C38)</f>
        <v>0</v>
      </c>
      <c r="K38" s="3">
        <f t="shared" ca="1" si="3"/>
        <v>0</v>
      </c>
      <c r="L38" s="3">
        <f t="shared" ca="1" si="0"/>
        <v>0</v>
      </c>
      <c r="M38" s="3">
        <f t="shared" ca="1" si="1"/>
        <v>0</v>
      </c>
      <c r="N38" s="3">
        <f ca="1">OFFSET(Results!M$1,($A38-1)*teams/2+$B38,0)</f>
        <v>0</v>
      </c>
      <c r="O38" s="3">
        <f ca="1">IF(N38=0,0,VLOOKUP(E38,'Working - Table'!$C$2:$N$21,12,FALSE))</f>
        <v>0</v>
      </c>
      <c r="P38">
        <f t="shared" ca="1" si="4"/>
        <v>0</v>
      </c>
      <c r="Q38">
        <f t="shared" ca="1" si="5"/>
        <v>0</v>
      </c>
      <c r="R38">
        <f t="shared" ca="1" si="6"/>
        <v>0</v>
      </c>
    </row>
    <row r="39" spans="1:18" x14ac:dyDescent="0.25">
      <c r="A39" s="3">
        <f t="shared" si="7"/>
        <v>3</v>
      </c>
      <c r="B39" s="3">
        <f t="shared" si="8"/>
        <v>5</v>
      </c>
      <c r="C39" s="3">
        <f t="shared" ref="C39" si="32">C25</f>
        <v>2</v>
      </c>
      <c r="D39" s="3">
        <f ca="1">OFFSET(Results!$G$1,($A39-1)*teams/2+$B39,$C39-1)</f>
        <v>0</v>
      </c>
      <c r="E39" s="3">
        <f ca="1">OFFSET(Results!$H$1,($A39-1)*teams/2+$B39,1-$C39)</f>
        <v>0</v>
      </c>
      <c r="F39" s="3">
        <f ca="1">OFFSET(Results!I$1,($A39-1)*teams/2+$B39,$C39-1)</f>
        <v>0</v>
      </c>
      <c r="G39" s="3">
        <f ca="1">OFFSET(Results!J$1,($A39-1)*teams/2+$B39,1-$C39)</f>
        <v>0</v>
      </c>
      <c r="H39" s="3">
        <f t="shared" ca="1" si="2"/>
        <v>0</v>
      </c>
      <c r="I39" s="3">
        <f ca="1">OFFSET(Results!K$1,($A39-1)*teams/2+$B39,$C39-1)</f>
        <v>0</v>
      </c>
      <c r="J39" s="3">
        <f ca="1">OFFSET(Results!L$1,($A39-1)*teams/2+$B39,1-$C39)</f>
        <v>0</v>
      </c>
      <c r="K39" s="3">
        <f t="shared" ca="1" si="3"/>
        <v>0</v>
      </c>
      <c r="L39" s="3">
        <f t="shared" ca="1" si="0"/>
        <v>0</v>
      </c>
      <c r="M39" s="3">
        <f t="shared" ca="1" si="1"/>
        <v>0</v>
      </c>
      <c r="N39" s="3">
        <f ca="1">OFFSET(Results!M$1,($A39-1)*teams/2+$B39,0)</f>
        <v>0</v>
      </c>
      <c r="O39" s="3">
        <f ca="1">IF(N39=0,0,VLOOKUP(E39,'Working - Table'!$C$2:$N$21,12,FALSE))</f>
        <v>0</v>
      </c>
      <c r="P39">
        <f t="shared" ca="1" si="4"/>
        <v>0</v>
      </c>
      <c r="Q39">
        <f t="shared" ca="1" si="5"/>
        <v>0</v>
      </c>
      <c r="R39">
        <f t="shared" ca="1" si="6"/>
        <v>0</v>
      </c>
    </row>
    <row r="40" spans="1:18" x14ac:dyDescent="0.25">
      <c r="A40" s="3">
        <f t="shared" si="7"/>
        <v>3</v>
      </c>
      <c r="B40" s="3">
        <f t="shared" si="8"/>
        <v>6</v>
      </c>
      <c r="C40" s="3">
        <f t="shared" ref="C40" si="33">C26</f>
        <v>1</v>
      </c>
      <c r="D40" s="3">
        <f ca="1">OFFSET(Results!$G$1,($A40-1)*teams/2+$B40,$C40-1)</f>
        <v>0</v>
      </c>
      <c r="E40" s="3">
        <f ca="1">OFFSET(Results!$H$1,($A40-1)*teams/2+$B40,1-$C40)</f>
        <v>0</v>
      </c>
      <c r="F40" s="3">
        <f ca="1">OFFSET(Results!I$1,($A40-1)*teams/2+$B40,$C40-1)</f>
        <v>0</v>
      </c>
      <c r="G40" s="3">
        <f ca="1">OFFSET(Results!J$1,($A40-1)*teams/2+$B40,1-$C40)</f>
        <v>0</v>
      </c>
      <c r="H40" s="3">
        <f t="shared" ca="1" si="2"/>
        <v>0</v>
      </c>
      <c r="I40" s="3">
        <f ca="1">OFFSET(Results!K$1,($A40-1)*teams/2+$B40,$C40-1)</f>
        <v>0</v>
      </c>
      <c r="J40" s="3">
        <f ca="1">OFFSET(Results!L$1,($A40-1)*teams/2+$B40,1-$C40)</f>
        <v>0</v>
      </c>
      <c r="K40" s="3">
        <f t="shared" ca="1" si="3"/>
        <v>0</v>
      </c>
      <c r="L40" s="3">
        <f t="shared" ca="1" si="0"/>
        <v>0</v>
      </c>
      <c r="M40" s="3">
        <f t="shared" ca="1" si="1"/>
        <v>0</v>
      </c>
      <c r="N40" s="3">
        <f ca="1">OFFSET(Results!M$1,($A40-1)*teams/2+$B40,0)</f>
        <v>0</v>
      </c>
      <c r="O40" s="3">
        <f ca="1">IF(N40=0,0,VLOOKUP(E40,'Working - Table'!$C$2:$N$21,12,FALSE))</f>
        <v>0</v>
      </c>
      <c r="P40">
        <f t="shared" ca="1" si="4"/>
        <v>0</v>
      </c>
      <c r="Q40">
        <f t="shared" ca="1" si="5"/>
        <v>0</v>
      </c>
      <c r="R40">
        <f t="shared" ca="1" si="6"/>
        <v>0</v>
      </c>
    </row>
    <row r="41" spans="1:18" x14ac:dyDescent="0.25">
      <c r="A41" s="3">
        <f t="shared" si="7"/>
        <v>3</v>
      </c>
      <c r="B41" s="3">
        <f t="shared" si="8"/>
        <v>6</v>
      </c>
      <c r="C41" s="3">
        <f t="shared" ref="C41" si="34">C27</f>
        <v>2</v>
      </c>
      <c r="D41" s="3">
        <f ca="1">OFFSET(Results!$G$1,($A41-1)*teams/2+$B41,$C41-1)</f>
        <v>0</v>
      </c>
      <c r="E41" s="3">
        <f ca="1">OFFSET(Results!$H$1,($A41-1)*teams/2+$B41,1-$C41)</f>
        <v>0</v>
      </c>
      <c r="F41" s="3">
        <f ca="1">OFFSET(Results!I$1,($A41-1)*teams/2+$B41,$C41-1)</f>
        <v>0</v>
      </c>
      <c r="G41" s="3">
        <f ca="1">OFFSET(Results!J$1,($A41-1)*teams/2+$B41,1-$C41)</f>
        <v>0</v>
      </c>
      <c r="H41" s="3">
        <f t="shared" ca="1" si="2"/>
        <v>0</v>
      </c>
      <c r="I41" s="3">
        <f ca="1">OFFSET(Results!K$1,($A41-1)*teams/2+$B41,$C41-1)</f>
        <v>0</v>
      </c>
      <c r="J41" s="3">
        <f ca="1">OFFSET(Results!L$1,($A41-1)*teams/2+$B41,1-$C41)</f>
        <v>0</v>
      </c>
      <c r="K41" s="3">
        <f t="shared" ca="1" si="3"/>
        <v>0</v>
      </c>
      <c r="L41" s="3">
        <f t="shared" ca="1" si="0"/>
        <v>0</v>
      </c>
      <c r="M41" s="3">
        <f t="shared" ca="1" si="1"/>
        <v>0</v>
      </c>
      <c r="N41" s="3">
        <f ca="1">OFFSET(Results!M$1,($A41-1)*teams/2+$B41,0)</f>
        <v>0</v>
      </c>
      <c r="O41" s="3">
        <f ca="1">IF(N41=0,0,VLOOKUP(E41,'Working - Table'!$C$2:$N$21,12,FALSE))</f>
        <v>0</v>
      </c>
      <c r="P41">
        <f t="shared" ca="1" si="4"/>
        <v>0</v>
      </c>
      <c r="Q41">
        <f t="shared" ca="1" si="5"/>
        <v>0</v>
      </c>
      <c r="R41">
        <f t="shared" ca="1" si="6"/>
        <v>0</v>
      </c>
    </row>
    <row r="42" spans="1:18" x14ac:dyDescent="0.25">
      <c r="A42" s="3">
        <f t="shared" si="7"/>
        <v>3</v>
      </c>
      <c r="B42" s="3">
        <f t="shared" si="8"/>
        <v>7</v>
      </c>
      <c r="C42" s="3">
        <f t="shared" ref="C42" si="35">C28</f>
        <v>1</v>
      </c>
      <c r="D42" s="3">
        <f ca="1">OFFSET(Results!$G$1,($A42-1)*teams/2+$B42,$C42-1)</f>
        <v>0</v>
      </c>
      <c r="E42" s="3">
        <f ca="1">OFFSET(Results!$H$1,($A42-1)*teams/2+$B42,1-$C42)</f>
        <v>0</v>
      </c>
      <c r="F42" s="3">
        <f ca="1">OFFSET(Results!I$1,($A42-1)*teams/2+$B42,$C42-1)</f>
        <v>0</v>
      </c>
      <c r="G42" s="3">
        <f ca="1">OFFSET(Results!J$1,($A42-1)*teams/2+$B42,1-$C42)</f>
        <v>0</v>
      </c>
      <c r="H42" s="3">
        <f t="shared" ca="1" si="2"/>
        <v>0</v>
      </c>
      <c r="I42" s="3">
        <f ca="1">OFFSET(Results!K$1,($A42-1)*teams/2+$B42,$C42-1)</f>
        <v>0</v>
      </c>
      <c r="J42" s="3">
        <f ca="1">OFFSET(Results!L$1,($A42-1)*teams/2+$B42,1-$C42)</f>
        <v>0</v>
      </c>
      <c r="K42" s="3">
        <f t="shared" ca="1" si="3"/>
        <v>0</v>
      </c>
      <c r="L42" s="3">
        <f t="shared" ca="1" si="0"/>
        <v>0</v>
      </c>
      <c r="M42" s="3">
        <f t="shared" ca="1" si="1"/>
        <v>0</v>
      </c>
      <c r="N42" s="3">
        <f ca="1">OFFSET(Results!M$1,($A42-1)*teams/2+$B42,0)</f>
        <v>0</v>
      </c>
      <c r="O42" s="3">
        <f ca="1">IF(N42=0,0,VLOOKUP(E42,'Working - Table'!$C$2:$N$21,12,FALSE))</f>
        <v>0</v>
      </c>
      <c r="P42">
        <f t="shared" ca="1" si="4"/>
        <v>0</v>
      </c>
      <c r="Q42">
        <f t="shared" ca="1" si="5"/>
        <v>0</v>
      </c>
      <c r="R42">
        <f t="shared" ca="1" si="6"/>
        <v>0</v>
      </c>
    </row>
    <row r="43" spans="1:18" x14ac:dyDescent="0.25">
      <c r="A43" s="3">
        <f t="shared" si="7"/>
        <v>3</v>
      </c>
      <c r="B43" s="3">
        <f t="shared" si="8"/>
        <v>7</v>
      </c>
      <c r="C43" s="3">
        <f t="shared" ref="C43" si="36">C29</f>
        <v>2</v>
      </c>
      <c r="D43" s="3">
        <f ca="1">OFFSET(Results!$G$1,($A43-1)*teams/2+$B43,$C43-1)</f>
        <v>0</v>
      </c>
      <c r="E43" s="3">
        <f ca="1">OFFSET(Results!$H$1,($A43-1)*teams/2+$B43,1-$C43)</f>
        <v>0</v>
      </c>
      <c r="F43" s="3">
        <f ca="1">OFFSET(Results!I$1,($A43-1)*teams/2+$B43,$C43-1)</f>
        <v>0</v>
      </c>
      <c r="G43" s="3">
        <f ca="1">OFFSET(Results!J$1,($A43-1)*teams/2+$B43,1-$C43)</f>
        <v>0</v>
      </c>
      <c r="H43" s="3">
        <f t="shared" ca="1" si="2"/>
        <v>0</v>
      </c>
      <c r="I43" s="3">
        <f ca="1">OFFSET(Results!K$1,($A43-1)*teams/2+$B43,$C43-1)</f>
        <v>0</v>
      </c>
      <c r="J43" s="3">
        <f ca="1">OFFSET(Results!L$1,($A43-1)*teams/2+$B43,1-$C43)</f>
        <v>0</v>
      </c>
      <c r="K43" s="3">
        <f t="shared" ca="1" si="3"/>
        <v>0</v>
      </c>
      <c r="L43" s="3">
        <f t="shared" ca="1" si="0"/>
        <v>0</v>
      </c>
      <c r="M43" s="3">
        <f t="shared" ca="1" si="1"/>
        <v>0</v>
      </c>
      <c r="N43" s="3">
        <f ca="1">OFFSET(Results!M$1,($A43-1)*teams/2+$B43,0)</f>
        <v>0</v>
      </c>
      <c r="O43" s="3">
        <f ca="1">IF(N43=0,0,VLOOKUP(E43,'Working - Table'!$C$2:$N$21,12,FALSE))</f>
        <v>0</v>
      </c>
      <c r="P43">
        <f t="shared" ca="1" si="4"/>
        <v>0</v>
      </c>
      <c r="Q43">
        <f t="shared" ca="1" si="5"/>
        <v>0</v>
      </c>
      <c r="R43">
        <f t="shared" ca="1" si="6"/>
        <v>0</v>
      </c>
    </row>
    <row r="44" spans="1:18" x14ac:dyDescent="0.25">
      <c r="A44" s="3">
        <f t="shared" si="7"/>
        <v>4</v>
      </c>
      <c r="B44" s="3">
        <f t="shared" si="8"/>
        <v>1</v>
      </c>
      <c r="C44" s="3">
        <f t="shared" ref="C44" si="37">C30</f>
        <v>1</v>
      </c>
      <c r="D44" s="3">
        <f ca="1">OFFSET(Results!$G$1,($A44-1)*teams/2+$B44,$C44-1)</f>
        <v>0</v>
      </c>
      <c r="E44" s="3">
        <f ca="1">OFFSET(Results!$H$1,($A44-1)*teams/2+$B44,1-$C44)</f>
        <v>0</v>
      </c>
      <c r="F44" s="3">
        <f ca="1">OFFSET(Results!I$1,($A44-1)*teams/2+$B44,$C44-1)</f>
        <v>0</v>
      </c>
      <c r="G44" s="3">
        <f ca="1">OFFSET(Results!J$1,($A44-1)*teams/2+$B44,1-$C44)</f>
        <v>0</v>
      </c>
      <c r="H44" s="3">
        <f t="shared" ca="1" si="2"/>
        <v>0</v>
      </c>
      <c r="I44" s="3">
        <f ca="1">OFFSET(Results!K$1,($A44-1)*teams/2+$B44,$C44-1)</f>
        <v>0</v>
      </c>
      <c r="J44" s="3">
        <f ca="1">OFFSET(Results!L$1,($A44-1)*teams/2+$B44,1-$C44)</f>
        <v>0</v>
      </c>
      <c r="K44" s="3">
        <f t="shared" ca="1" si="3"/>
        <v>0</v>
      </c>
      <c r="L44" s="3">
        <f t="shared" ca="1" si="0"/>
        <v>0</v>
      </c>
      <c r="M44" s="3">
        <f t="shared" ca="1" si="1"/>
        <v>0</v>
      </c>
      <c r="N44" s="3">
        <f ca="1">OFFSET(Results!M$1,($A44-1)*teams/2+$B44,0)</f>
        <v>0</v>
      </c>
      <c r="O44" s="3">
        <f ca="1">IF(N44=0,0,VLOOKUP(E44,'Working - Table'!$C$2:$N$21,12,FALSE))</f>
        <v>0</v>
      </c>
      <c r="P44">
        <f t="shared" ca="1" si="4"/>
        <v>0</v>
      </c>
      <c r="Q44">
        <f t="shared" ca="1" si="5"/>
        <v>0</v>
      </c>
      <c r="R44">
        <f t="shared" ca="1" si="6"/>
        <v>0</v>
      </c>
    </row>
    <row r="45" spans="1:18" x14ac:dyDescent="0.25">
      <c r="A45" s="3">
        <f t="shared" si="7"/>
        <v>4</v>
      </c>
      <c r="B45" s="3">
        <f t="shared" si="8"/>
        <v>1</v>
      </c>
      <c r="C45" s="3">
        <f t="shared" ref="C45" si="38">C31</f>
        <v>2</v>
      </c>
      <c r="D45" s="3">
        <f ca="1">OFFSET(Results!$G$1,($A45-1)*teams/2+$B45,$C45-1)</f>
        <v>0</v>
      </c>
      <c r="E45" s="3">
        <f ca="1">OFFSET(Results!$H$1,($A45-1)*teams/2+$B45,1-$C45)</f>
        <v>0</v>
      </c>
      <c r="F45" s="3">
        <f ca="1">OFFSET(Results!I$1,($A45-1)*teams/2+$B45,$C45-1)</f>
        <v>0</v>
      </c>
      <c r="G45" s="3">
        <f ca="1">OFFSET(Results!J$1,($A45-1)*teams/2+$B45,1-$C45)</f>
        <v>0</v>
      </c>
      <c r="H45" s="3">
        <f t="shared" ca="1" si="2"/>
        <v>0</v>
      </c>
      <c r="I45" s="3">
        <f ca="1">OFFSET(Results!K$1,($A45-1)*teams/2+$B45,$C45-1)</f>
        <v>0</v>
      </c>
      <c r="J45" s="3">
        <f ca="1">OFFSET(Results!L$1,($A45-1)*teams/2+$B45,1-$C45)</f>
        <v>0</v>
      </c>
      <c r="K45" s="3">
        <f t="shared" ca="1" si="3"/>
        <v>0</v>
      </c>
      <c r="L45" s="3">
        <f t="shared" ca="1" si="0"/>
        <v>0</v>
      </c>
      <c r="M45" s="3">
        <f t="shared" ca="1" si="1"/>
        <v>0</v>
      </c>
      <c r="N45" s="3">
        <f ca="1">OFFSET(Results!M$1,($A45-1)*teams/2+$B45,0)</f>
        <v>0</v>
      </c>
      <c r="O45" s="3">
        <f ca="1">IF(N45=0,0,VLOOKUP(E45,'Working - Table'!$C$2:$N$21,12,FALSE))</f>
        <v>0</v>
      </c>
      <c r="P45">
        <f t="shared" ca="1" si="4"/>
        <v>0</v>
      </c>
      <c r="Q45">
        <f t="shared" ca="1" si="5"/>
        <v>0</v>
      </c>
      <c r="R45">
        <f t="shared" ca="1" si="6"/>
        <v>0</v>
      </c>
    </row>
    <row r="46" spans="1:18" x14ac:dyDescent="0.25">
      <c r="A46" s="3">
        <f t="shared" si="7"/>
        <v>4</v>
      </c>
      <c r="B46" s="3">
        <f t="shared" si="8"/>
        <v>2</v>
      </c>
      <c r="C46" s="3">
        <f t="shared" ref="C46" si="39">C32</f>
        <v>1</v>
      </c>
      <c r="D46" s="3">
        <f ca="1">OFFSET(Results!$G$1,($A46-1)*teams/2+$B46,$C46-1)</f>
        <v>0</v>
      </c>
      <c r="E46" s="3">
        <f ca="1">OFFSET(Results!$H$1,($A46-1)*teams/2+$B46,1-$C46)</f>
        <v>0</v>
      </c>
      <c r="F46" s="3">
        <f ca="1">OFFSET(Results!I$1,($A46-1)*teams/2+$B46,$C46-1)</f>
        <v>0</v>
      </c>
      <c r="G46" s="3">
        <f ca="1">OFFSET(Results!J$1,($A46-1)*teams/2+$B46,1-$C46)</f>
        <v>0</v>
      </c>
      <c r="H46" s="3">
        <f t="shared" ca="1" si="2"/>
        <v>0</v>
      </c>
      <c r="I46" s="3">
        <f ca="1">OFFSET(Results!K$1,($A46-1)*teams/2+$B46,$C46-1)</f>
        <v>0</v>
      </c>
      <c r="J46" s="3">
        <f ca="1">OFFSET(Results!L$1,($A46-1)*teams/2+$B46,1-$C46)</f>
        <v>0</v>
      </c>
      <c r="K46" s="3">
        <f t="shared" ca="1" si="3"/>
        <v>0</v>
      </c>
      <c r="L46" s="3">
        <f t="shared" ca="1" si="0"/>
        <v>0</v>
      </c>
      <c r="M46" s="3">
        <f t="shared" ca="1" si="1"/>
        <v>0</v>
      </c>
      <c r="N46" s="3">
        <f ca="1">OFFSET(Results!M$1,($A46-1)*teams/2+$B46,0)</f>
        <v>0</v>
      </c>
      <c r="O46" s="3">
        <f ca="1">IF(N46=0,0,VLOOKUP(E46,'Working - Table'!$C$2:$N$21,12,FALSE))</f>
        <v>0</v>
      </c>
      <c r="P46">
        <f t="shared" ca="1" si="4"/>
        <v>0</v>
      </c>
      <c r="Q46">
        <f t="shared" ca="1" si="5"/>
        <v>0</v>
      </c>
      <c r="R46">
        <f t="shared" ca="1" si="6"/>
        <v>0</v>
      </c>
    </row>
    <row r="47" spans="1:18" x14ac:dyDescent="0.25">
      <c r="A47" s="3">
        <f t="shared" si="7"/>
        <v>4</v>
      </c>
      <c r="B47" s="3">
        <f t="shared" si="8"/>
        <v>2</v>
      </c>
      <c r="C47" s="3">
        <f t="shared" ref="C47" si="40">C33</f>
        <v>2</v>
      </c>
      <c r="D47" s="3">
        <f ca="1">OFFSET(Results!$G$1,($A47-1)*teams/2+$B47,$C47-1)</f>
        <v>0</v>
      </c>
      <c r="E47" s="3">
        <f ca="1">OFFSET(Results!$H$1,($A47-1)*teams/2+$B47,1-$C47)</f>
        <v>0</v>
      </c>
      <c r="F47" s="3">
        <f ca="1">OFFSET(Results!I$1,($A47-1)*teams/2+$B47,$C47-1)</f>
        <v>0</v>
      </c>
      <c r="G47" s="3">
        <f ca="1">OFFSET(Results!J$1,($A47-1)*teams/2+$B47,1-$C47)</f>
        <v>0</v>
      </c>
      <c r="H47" s="3">
        <f t="shared" ca="1" si="2"/>
        <v>0</v>
      </c>
      <c r="I47" s="3">
        <f ca="1">OFFSET(Results!K$1,($A47-1)*teams/2+$B47,$C47-1)</f>
        <v>0</v>
      </c>
      <c r="J47" s="3">
        <f ca="1">OFFSET(Results!L$1,($A47-1)*teams/2+$B47,1-$C47)</f>
        <v>0</v>
      </c>
      <c r="K47" s="3">
        <f t="shared" ca="1" si="3"/>
        <v>0</v>
      </c>
      <c r="L47" s="3">
        <f t="shared" ca="1" si="0"/>
        <v>0</v>
      </c>
      <c r="M47" s="3">
        <f t="shared" ca="1" si="1"/>
        <v>0</v>
      </c>
      <c r="N47" s="3">
        <f ca="1">OFFSET(Results!M$1,($A47-1)*teams/2+$B47,0)</f>
        <v>0</v>
      </c>
      <c r="O47" s="3">
        <f ca="1">IF(N47=0,0,VLOOKUP(E47,'Working - Table'!$C$2:$N$21,12,FALSE))</f>
        <v>0</v>
      </c>
      <c r="P47">
        <f t="shared" ca="1" si="4"/>
        <v>0</v>
      </c>
      <c r="Q47">
        <f t="shared" ca="1" si="5"/>
        <v>0</v>
      </c>
      <c r="R47">
        <f t="shared" ca="1" si="6"/>
        <v>0</v>
      </c>
    </row>
    <row r="48" spans="1:18" x14ac:dyDescent="0.25">
      <c r="A48" s="3">
        <f t="shared" si="7"/>
        <v>4</v>
      </c>
      <c r="B48" s="3">
        <f t="shared" si="8"/>
        <v>3</v>
      </c>
      <c r="C48" s="3">
        <f t="shared" ref="C48" si="41">C34</f>
        <v>1</v>
      </c>
      <c r="D48" s="3">
        <f ca="1">OFFSET(Results!$G$1,($A48-1)*teams/2+$B48,$C48-1)</f>
        <v>0</v>
      </c>
      <c r="E48" s="3">
        <f ca="1">OFFSET(Results!$H$1,($A48-1)*teams/2+$B48,1-$C48)</f>
        <v>0</v>
      </c>
      <c r="F48" s="3">
        <f ca="1">OFFSET(Results!I$1,($A48-1)*teams/2+$B48,$C48-1)</f>
        <v>0</v>
      </c>
      <c r="G48" s="3">
        <f ca="1">OFFSET(Results!J$1,($A48-1)*teams/2+$B48,1-$C48)</f>
        <v>0</v>
      </c>
      <c r="H48" s="3">
        <f t="shared" ca="1" si="2"/>
        <v>0</v>
      </c>
      <c r="I48" s="3">
        <f ca="1">OFFSET(Results!K$1,($A48-1)*teams/2+$B48,$C48-1)</f>
        <v>0</v>
      </c>
      <c r="J48" s="3">
        <f ca="1">OFFSET(Results!L$1,($A48-1)*teams/2+$B48,1-$C48)</f>
        <v>0</v>
      </c>
      <c r="K48" s="3">
        <f t="shared" ca="1" si="3"/>
        <v>0</v>
      </c>
      <c r="L48" s="3">
        <f t="shared" ca="1" si="0"/>
        <v>0</v>
      </c>
      <c r="M48" s="3">
        <f t="shared" ca="1" si="1"/>
        <v>0</v>
      </c>
      <c r="N48" s="3">
        <f ca="1">OFFSET(Results!M$1,($A48-1)*teams/2+$B48,0)</f>
        <v>0</v>
      </c>
      <c r="O48" s="3">
        <f ca="1">IF(N48=0,0,VLOOKUP(E48,'Working - Table'!$C$2:$N$21,12,FALSE))</f>
        <v>0</v>
      </c>
      <c r="P48">
        <f t="shared" ca="1" si="4"/>
        <v>0</v>
      </c>
      <c r="Q48">
        <f t="shared" ca="1" si="5"/>
        <v>0</v>
      </c>
      <c r="R48">
        <f t="shared" ca="1" si="6"/>
        <v>0</v>
      </c>
    </row>
    <row r="49" spans="1:18" x14ac:dyDescent="0.25">
      <c r="A49" s="3">
        <f t="shared" si="7"/>
        <v>4</v>
      </c>
      <c r="B49" s="3">
        <f t="shared" si="8"/>
        <v>3</v>
      </c>
      <c r="C49" s="3">
        <f t="shared" ref="C49" si="42">C35</f>
        <v>2</v>
      </c>
      <c r="D49" s="3">
        <f ca="1">OFFSET(Results!$G$1,($A49-1)*teams/2+$B49,$C49-1)</f>
        <v>0</v>
      </c>
      <c r="E49" s="3">
        <f ca="1">OFFSET(Results!$H$1,($A49-1)*teams/2+$B49,1-$C49)</f>
        <v>0</v>
      </c>
      <c r="F49" s="3">
        <f ca="1">OFFSET(Results!I$1,($A49-1)*teams/2+$B49,$C49-1)</f>
        <v>0</v>
      </c>
      <c r="G49" s="3">
        <f ca="1">OFFSET(Results!J$1,($A49-1)*teams/2+$B49,1-$C49)</f>
        <v>0</v>
      </c>
      <c r="H49" s="3">
        <f t="shared" ca="1" si="2"/>
        <v>0</v>
      </c>
      <c r="I49" s="3">
        <f ca="1">OFFSET(Results!K$1,($A49-1)*teams/2+$B49,$C49-1)</f>
        <v>0</v>
      </c>
      <c r="J49" s="3">
        <f ca="1">OFFSET(Results!L$1,($A49-1)*teams/2+$B49,1-$C49)</f>
        <v>0</v>
      </c>
      <c r="K49" s="3">
        <f t="shared" ca="1" si="3"/>
        <v>0</v>
      </c>
      <c r="L49" s="3">
        <f t="shared" ca="1" si="0"/>
        <v>0</v>
      </c>
      <c r="M49" s="3">
        <f t="shared" ca="1" si="1"/>
        <v>0</v>
      </c>
      <c r="N49" s="3">
        <f ca="1">OFFSET(Results!M$1,($A49-1)*teams/2+$B49,0)</f>
        <v>0</v>
      </c>
      <c r="O49" s="3">
        <f ca="1">IF(N49=0,0,VLOOKUP(E49,'Working - Table'!$C$2:$N$21,12,FALSE))</f>
        <v>0</v>
      </c>
      <c r="P49">
        <f t="shared" ca="1" si="4"/>
        <v>0</v>
      </c>
      <c r="Q49">
        <f t="shared" ca="1" si="5"/>
        <v>0</v>
      </c>
      <c r="R49">
        <f t="shared" ca="1" si="6"/>
        <v>0</v>
      </c>
    </row>
    <row r="50" spans="1:18" x14ac:dyDescent="0.25">
      <c r="A50" s="3">
        <f t="shared" si="7"/>
        <v>4</v>
      </c>
      <c r="B50" s="3">
        <f t="shared" si="8"/>
        <v>4</v>
      </c>
      <c r="C50" s="3">
        <f t="shared" ref="C50" si="43">C36</f>
        <v>1</v>
      </c>
      <c r="D50" s="3">
        <f ca="1">OFFSET(Results!$G$1,($A50-1)*teams/2+$B50,$C50-1)</f>
        <v>0</v>
      </c>
      <c r="E50" s="3">
        <f ca="1">OFFSET(Results!$H$1,($A50-1)*teams/2+$B50,1-$C50)</f>
        <v>0</v>
      </c>
      <c r="F50" s="3">
        <f ca="1">OFFSET(Results!I$1,($A50-1)*teams/2+$B50,$C50-1)</f>
        <v>0</v>
      </c>
      <c r="G50" s="3">
        <f ca="1">OFFSET(Results!J$1,($A50-1)*teams/2+$B50,1-$C50)</f>
        <v>0</v>
      </c>
      <c r="H50" s="3">
        <f t="shared" ca="1" si="2"/>
        <v>0</v>
      </c>
      <c r="I50" s="3">
        <f ca="1">OFFSET(Results!K$1,($A50-1)*teams/2+$B50,$C50-1)</f>
        <v>0</v>
      </c>
      <c r="J50" s="3">
        <f ca="1">OFFSET(Results!L$1,($A50-1)*teams/2+$B50,1-$C50)</f>
        <v>0</v>
      </c>
      <c r="K50" s="3">
        <f t="shared" ca="1" si="3"/>
        <v>0</v>
      </c>
      <c r="L50" s="3">
        <f t="shared" ca="1" si="0"/>
        <v>0</v>
      </c>
      <c r="M50" s="3">
        <f t="shared" ca="1" si="1"/>
        <v>0</v>
      </c>
      <c r="N50" s="3">
        <f ca="1">OFFSET(Results!M$1,($A50-1)*teams/2+$B50,0)</f>
        <v>0</v>
      </c>
      <c r="O50" s="3">
        <f ca="1">IF(N50=0,0,VLOOKUP(E50,'Working - Table'!$C$2:$N$21,12,FALSE))</f>
        <v>0</v>
      </c>
      <c r="P50">
        <f t="shared" ca="1" si="4"/>
        <v>0</v>
      </c>
      <c r="Q50">
        <f t="shared" ca="1" si="5"/>
        <v>0</v>
      </c>
      <c r="R50">
        <f t="shared" ca="1" si="6"/>
        <v>0</v>
      </c>
    </row>
    <row r="51" spans="1:18" x14ac:dyDescent="0.25">
      <c r="A51" s="3">
        <f t="shared" si="7"/>
        <v>4</v>
      </c>
      <c r="B51" s="3">
        <f t="shared" si="8"/>
        <v>4</v>
      </c>
      <c r="C51" s="3">
        <f t="shared" ref="C51" si="44">C37</f>
        <v>2</v>
      </c>
      <c r="D51" s="3">
        <f ca="1">OFFSET(Results!$G$1,($A51-1)*teams/2+$B51,$C51-1)</f>
        <v>0</v>
      </c>
      <c r="E51" s="3">
        <f ca="1">OFFSET(Results!$H$1,($A51-1)*teams/2+$B51,1-$C51)</f>
        <v>0</v>
      </c>
      <c r="F51" s="3">
        <f ca="1">OFFSET(Results!I$1,($A51-1)*teams/2+$B51,$C51-1)</f>
        <v>0</v>
      </c>
      <c r="G51" s="3">
        <f ca="1">OFFSET(Results!J$1,($A51-1)*teams/2+$B51,1-$C51)</f>
        <v>0</v>
      </c>
      <c r="H51" s="3">
        <f t="shared" ca="1" si="2"/>
        <v>0</v>
      </c>
      <c r="I51" s="3">
        <f ca="1">OFFSET(Results!K$1,($A51-1)*teams/2+$B51,$C51-1)</f>
        <v>0</v>
      </c>
      <c r="J51" s="3">
        <f ca="1">OFFSET(Results!L$1,($A51-1)*teams/2+$B51,1-$C51)</f>
        <v>0</v>
      </c>
      <c r="K51" s="3">
        <f t="shared" ca="1" si="3"/>
        <v>0</v>
      </c>
      <c r="L51" s="3">
        <f t="shared" ca="1" si="0"/>
        <v>0</v>
      </c>
      <c r="M51" s="3">
        <f t="shared" ca="1" si="1"/>
        <v>0</v>
      </c>
      <c r="N51" s="3">
        <f ca="1">OFFSET(Results!M$1,($A51-1)*teams/2+$B51,0)</f>
        <v>0</v>
      </c>
      <c r="O51" s="3">
        <f ca="1">IF(N51=0,0,VLOOKUP(E51,'Working - Table'!$C$2:$N$21,12,FALSE))</f>
        <v>0</v>
      </c>
      <c r="P51">
        <f t="shared" ca="1" si="4"/>
        <v>0</v>
      </c>
      <c r="Q51">
        <f t="shared" ca="1" si="5"/>
        <v>0</v>
      </c>
      <c r="R51">
        <f t="shared" ca="1" si="6"/>
        <v>0</v>
      </c>
    </row>
    <row r="52" spans="1:18" x14ac:dyDescent="0.25">
      <c r="A52" s="3">
        <f t="shared" si="7"/>
        <v>4</v>
      </c>
      <c r="B52" s="3">
        <f t="shared" si="8"/>
        <v>5</v>
      </c>
      <c r="C52" s="3">
        <f t="shared" ref="C52" si="45">C38</f>
        <v>1</v>
      </c>
      <c r="D52" s="3">
        <f ca="1">OFFSET(Results!$G$1,($A52-1)*teams/2+$B52,$C52-1)</f>
        <v>0</v>
      </c>
      <c r="E52" s="3">
        <f ca="1">OFFSET(Results!$H$1,($A52-1)*teams/2+$B52,1-$C52)</f>
        <v>0</v>
      </c>
      <c r="F52" s="3">
        <f ca="1">OFFSET(Results!I$1,($A52-1)*teams/2+$B52,$C52-1)</f>
        <v>0</v>
      </c>
      <c r="G52" s="3">
        <f ca="1">OFFSET(Results!J$1,($A52-1)*teams/2+$B52,1-$C52)</f>
        <v>0</v>
      </c>
      <c r="H52" s="3">
        <f t="shared" ca="1" si="2"/>
        <v>0</v>
      </c>
      <c r="I52" s="3">
        <f ca="1">OFFSET(Results!K$1,($A52-1)*teams/2+$B52,$C52-1)</f>
        <v>0</v>
      </c>
      <c r="J52" s="3">
        <f ca="1">OFFSET(Results!L$1,($A52-1)*teams/2+$B52,1-$C52)</f>
        <v>0</v>
      </c>
      <c r="K52" s="3">
        <f t="shared" ca="1" si="3"/>
        <v>0</v>
      </c>
      <c r="L52" s="3">
        <f t="shared" ca="1" si="0"/>
        <v>0</v>
      </c>
      <c r="M52" s="3">
        <f t="shared" ca="1" si="1"/>
        <v>0</v>
      </c>
      <c r="N52" s="3">
        <f ca="1">OFFSET(Results!M$1,($A52-1)*teams/2+$B52,0)</f>
        <v>0</v>
      </c>
      <c r="O52" s="3">
        <f ca="1">IF(N52=0,0,VLOOKUP(E52,'Working - Table'!$C$2:$N$21,12,FALSE))</f>
        <v>0</v>
      </c>
      <c r="P52">
        <f t="shared" ca="1" si="4"/>
        <v>0</v>
      </c>
      <c r="Q52">
        <f t="shared" ca="1" si="5"/>
        <v>0</v>
      </c>
      <c r="R52">
        <f t="shared" ca="1" si="6"/>
        <v>0</v>
      </c>
    </row>
    <row r="53" spans="1:18" x14ac:dyDescent="0.25">
      <c r="A53" s="3">
        <f t="shared" si="7"/>
        <v>4</v>
      </c>
      <c r="B53" s="3">
        <f t="shared" si="8"/>
        <v>5</v>
      </c>
      <c r="C53" s="3">
        <f t="shared" ref="C53" si="46">C39</f>
        <v>2</v>
      </c>
      <c r="D53" s="3">
        <f ca="1">OFFSET(Results!$G$1,($A53-1)*teams/2+$B53,$C53-1)</f>
        <v>0</v>
      </c>
      <c r="E53" s="3">
        <f ca="1">OFFSET(Results!$H$1,($A53-1)*teams/2+$B53,1-$C53)</f>
        <v>0</v>
      </c>
      <c r="F53" s="3">
        <f ca="1">OFFSET(Results!I$1,($A53-1)*teams/2+$B53,$C53-1)</f>
        <v>0</v>
      </c>
      <c r="G53" s="3">
        <f ca="1">OFFSET(Results!J$1,($A53-1)*teams/2+$B53,1-$C53)</f>
        <v>0</v>
      </c>
      <c r="H53" s="3">
        <f t="shared" ca="1" si="2"/>
        <v>0</v>
      </c>
      <c r="I53" s="3">
        <f ca="1">OFFSET(Results!K$1,($A53-1)*teams/2+$B53,$C53-1)</f>
        <v>0</v>
      </c>
      <c r="J53" s="3">
        <f ca="1">OFFSET(Results!L$1,($A53-1)*teams/2+$B53,1-$C53)</f>
        <v>0</v>
      </c>
      <c r="K53" s="3">
        <f t="shared" ca="1" si="3"/>
        <v>0</v>
      </c>
      <c r="L53" s="3">
        <f t="shared" ca="1" si="0"/>
        <v>0</v>
      </c>
      <c r="M53" s="3">
        <f t="shared" ca="1" si="1"/>
        <v>0</v>
      </c>
      <c r="N53" s="3">
        <f ca="1">OFFSET(Results!M$1,($A53-1)*teams/2+$B53,0)</f>
        <v>0</v>
      </c>
      <c r="O53" s="3">
        <f ca="1">IF(N53=0,0,VLOOKUP(E53,'Working - Table'!$C$2:$N$21,12,FALSE))</f>
        <v>0</v>
      </c>
      <c r="P53">
        <f t="shared" ca="1" si="4"/>
        <v>0</v>
      </c>
      <c r="Q53">
        <f t="shared" ca="1" si="5"/>
        <v>0</v>
      </c>
      <c r="R53">
        <f t="shared" ca="1" si="6"/>
        <v>0</v>
      </c>
    </row>
    <row r="54" spans="1:18" x14ac:dyDescent="0.25">
      <c r="A54" s="3">
        <f t="shared" si="7"/>
        <v>4</v>
      </c>
      <c r="B54" s="3">
        <f t="shared" si="8"/>
        <v>6</v>
      </c>
      <c r="C54" s="3">
        <f t="shared" ref="C54" si="47">C40</f>
        <v>1</v>
      </c>
      <c r="D54" s="3">
        <f ca="1">OFFSET(Results!$G$1,($A54-1)*teams/2+$B54,$C54-1)</f>
        <v>0</v>
      </c>
      <c r="E54" s="3">
        <f ca="1">OFFSET(Results!$H$1,($A54-1)*teams/2+$B54,1-$C54)</f>
        <v>0</v>
      </c>
      <c r="F54" s="3">
        <f ca="1">OFFSET(Results!I$1,($A54-1)*teams/2+$B54,$C54-1)</f>
        <v>0</v>
      </c>
      <c r="G54" s="3">
        <f ca="1">OFFSET(Results!J$1,($A54-1)*teams/2+$B54,1-$C54)</f>
        <v>0</v>
      </c>
      <c r="H54" s="3">
        <f t="shared" ca="1" si="2"/>
        <v>0</v>
      </c>
      <c r="I54" s="3">
        <f ca="1">OFFSET(Results!K$1,($A54-1)*teams/2+$B54,$C54-1)</f>
        <v>0</v>
      </c>
      <c r="J54" s="3">
        <f ca="1">OFFSET(Results!L$1,($A54-1)*teams/2+$B54,1-$C54)</f>
        <v>0</v>
      </c>
      <c r="K54" s="3">
        <f t="shared" ca="1" si="3"/>
        <v>0</v>
      </c>
      <c r="L54" s="3">
        <f t="shared" ca="1" si="0"/>
        <v>0</v>
      </c>
      <c r="M54" s="3">
        <f t="shared" ca="1" si="1"/>
        <v>0</v>
      </c>
      <c r="N54" s="3">
        <f ca="1">OFFSET(Results!M$1,($A54-1)*teams/2+$B54,0)</f>
        <v>0</v>
      </c>
      <c r="O54" s="3">
        <f ca="1">IF(N54=0,0,VLOOKUP(E54,'Working - Table'!$C$2:$N$21,12,FALSE))</f>
        <v>0</v>
      </c>
      <c r="P54">
        <f t="shared" ca="1" si="4"/>
        <v>0</v>
      </c>
      <c r="Q54">
        <f t="shared" ca="1" si="5"/>
        <v>0</v>
      </c>
      <c r="R54">
        <f t="shared" ca="1" si="6"/>
        <v>0</v>
      </c>
    </row>
    <row r="55" spans="1:18" x14ac:dyDescent="0.25">
      <c r="A55" s="3">
        <f t="shared" si="7"/>
        <v>4</v>
      </c>
      <c r="B55" s="3">
        <f t="shared" si="8"/>
        <v>6</v>
      </c>
      <c r="C55" s="3">
        <f t="shared" ref="C55" si="48">C41</f>
        <v>2</v>
      </c>
      <c r="D55" s="3">
        <f ca="1">OFFSET(Results!$G$1,($A55-1)*teams/2+$B55,$C55-1)</f>
        <v>0</v>
      </c>
      <c r="E55" s="3">
        <f ca="1">OFFSET(Results!$H$1,($A55-1)*teams/2+$B55,1-$C55)</f>
        <v>0</v>
      </c>
      <c r="F55" s="3">
        <f ca="1">OFFSET(Results!I$1,($A55-1)*teams/2+$B55,$C55-1)</f>
        <v>0</v>
      </c>
      <c r="G55" s="3">
        <f ca="1">OFFSET(Results!J$1,($A55-1)*teams/2+$B55,1-$C55)</f>
        <v>0</v>
      </c>
      <c r="H55" s="3">
        <f t="shared" ca="1" si="2"/>
        <v>0</v>
      </c>
      <c r="I55" s="3">
        <f ca="1">OFFSET(Results!K$1,($A55-1)*teams/2+$B55,$C55-1)</f>
        <v>0</v>
      </c>
      <c r="J55" s="3">
        <f ca="1">OFFSET(Results!L$1,($A55-1)*teams/2+$B55,1-$C55)</f>
        <v>0</v>
      </c>
      <c r="K55" s="3">
        <f t="shared" ca="1" si="3"/>
        <v>0</v>
      </c>
      <c r="L55" s="3">
        <f t="shared" ca="1" si="0"/>
        <v>0</v>
      </c>
      <c r="M55" s="3">
        <f t="shared" ca="1" si="1"/>
        <v>0</v>
      </c>
      <c r="N55" s="3">
        <f ca="1">OFFSET(Results!M$1,($A55-1)*teams/2+$B55,0)</f>
        <v>0</v>
      </c>
      <c r="O55" s="3">
        <f ca="1">IF(N55=0,0,VLOOKUP(E55,'Working - Table'!$C$2:$N$21,12,FALSE))</f>
        <v>0</v>
      </c>
      <c r="P55">
        <f t="shared" ca="1" si="4"/>
        <v>0</v>
      </c>
      <c r="Q55">
        <f t="shared" ca="1" si="5"/>
        <v>0</v>
      </c>
      <c r="R55">
        <f t="shared" ca="1" si="6"/>
        <v>0</v>
      </c>
    </row>
    <row r="56" spans="1:18" x14ac:dyDescent="0.25">
      <c r="A56" s="3">
        <f t="shared" si="7"/>
        <v>4</v>
      </c>
      <c r="B56" s="3">
        <f t="shared" si="8"/>
        <v>7</v>
      </c>
      <c r="C56" s="3">
        <f t="shared" ref="C56" si="49">C42</f>
        <v>1</v>
      </c>
      <c r="D56" s="3">
        <f ca="1">OFFSET(Results!$G$1,($A56-1)*teams/2+$B56,$C56-1)</f>
        <v>0</v>
      </c>
      <c r="E56" s="3">
        <f ca="1">OFFSET(Results!$H$1,($A56-1)*teams/2+$B56,1-$C56)</f>
        <v>0</v>
      </c>
      <c r="F56" s="3">
        <f ca="1">OFFSET(Results!I$1,($A56-1)*teams/2+$B56,$C56-1)</f>
        <v>0</v>
      </c>
      <c r="G56" s="3">
        <f ca="1">OFFSET(Results!J$1,($A56-1)*teams/2+$B56,1-$C56)</f>
        <v>0</v>
      </c>
      <c r="H56" s="3">
        <f t="shared" ca="1" si="2"/>
        <v>0</v>
      </c>
      <c r="I56" s="3">
        <f ca="1">OFFSET(Results!K$1,($A56-1)*teams/2+$B56,$C56-1)</f>
        <v>0</v>
      </c>
      <c r="J56" s="3">
        <f ca="1">OFFSET(Results!L$1,($A56-1)*teams/2+$B56,1-$C56)</f>
        <v>0</v>
      </c>
      <c r="K56" s="3">
        <f t="shared" ca="1" si="3"/>
        <v>0</v>
      </c>
      <c r="L56" s="3">
        <f t="shared" ca="1" si="0"/>
        <v>0</v>
      </c>
      <c r="M56" s="3">
        <f t="shared" ca="1" si="1"/>
        <v>0</v>
      </c>
      <c r="N56" s="3">
        <f ca="1">OFFSET(Results!M$1,($A56-1)*teams/2+$B56,0)</f>
        <v>0</v>
      </c>
      <c r="O56" s="3">
        <f ca="1">IF(N56=0,0,VLOOKUP(E56,'Working - Table'!$C$2:$N$21,12,FALSE))</f>
        <v>0</v>
      </c>
      <c r="P56">
        <f t="shared" ca="1" si="4"/>
        <v>0</v>
      </c>
      <c r="Q56">
        <f t="shared" ca="1" si="5"/>
        <v>0</v>
      </c>
      <c r="R56">
        <f t="shared" ca="1" si="6"/>
        <v>0</v>
      </c>
    </row>
    <row r="57" spans="1:18" x14ac:dyDescent="0.25">
      <c r="A57" s="3">
        <f t="shared" si="7"/>
        <v>4</v>
      </c>
      <c r="B57" s="3">
        <f t="shared" si="8"/>
        <v>7</v>
      </c>
      <c r="C57" s="3">
        <f t="shared" ref="C57" si="50">C43</f>
        <v>2</v>
      </c>
      <c r="D57" s="3">
        <f ca="1">OFFSET(Results!$G$1,($A57-1)*teams/2+$B57,$C57-1)</f>
        <v>0</v>
      </c>
      <c r="E57" s="3">
        <f ca="1">OFFSET(Results!$H$1,($A57-1)*teams/2+$B57,1-$C57)</f>
        <v>0</v>
      </c>
      <c r="F57" s="3">
        <f ca="1">OFFSET(Results!I$1,($A57-1)*teams/2+$B57,$C57-1)</f>
        <v>0</v>
      </c>
      <c r="G57" s="3">
        <f ca="1">OFFSET(Results!J$1,($A57-1)*teams/2+$B57,1-$C57)</f>
        <v>0</v>
      </c>
      <c r="H57" s="3">
        <f t="shared" ca="1" si="2"/>
        <v>0</v>
      </c>
      <c r="I57" s="3">
        <f ca="1">OFFSET(Results!K$1,($A57-1)*teams/2+$B57,$C57-1)</f>
        <v>0</v>
      </c>
      <c r="J57" s="3">
        <f ca="1">OFFSET(Results!L$1,($A57-1)*teams/2+$B57,1-$C57)</f>
        <v>0</v>
      </c>
      <c r="K57" s="3">
        <f t="shared" ca="1" si="3"/>
        <v>0</v>
      </c>
      <c r="L57" s="3">
        <f t="shared" ca="1" si="0"/>
        <v>0</v>
      </c>
      <c r="M57" s="3">
        <f t="shared" ca="1" si="1"/>
        <v>0</v>
      </c>
      <c r="N57" s="3">
        <f ca="1">OFFSET(Results!M$1,($A57-1)*teams/2+$B57,0)</f>
        <v>0</v>
      </c>
      <c r="O57" s="3">
        <f ca="1">IF(N57=0,0,VLOOKUP(E57,'Working - Table'!$C$2:$N$21,12,FALSE))</f>
        <v>0</v>
      </c>
      <c r="P57">
        <f t="shared" ca="1" si="4"/>
        <v>0</v>
      </c>
      <c r="Q57">
        <f t="shared" ca="1" si="5"/>
        <v>0</v>
      </c>
      <c r="R57">
        <f t="shared" ca="1" si="6"/>
        <v>0</v>
      </c>
    </row>
    <row r="58" spans="1:18" x14ac:dyDescent="0.25">
      <c r="A58" s="3">
        <f t="shared" si="7"/>
        <v>5</v>
      </c>
      <c r="B58" s="3">
        <f t="shared" si="8"/>
        <v>1</v>
      </c>
      <c r="C58" s="3">
        <f t="shared" ref="C58" si="51">C44</f>
        <v>1</v>
      </c>
      <c r="D58" s="3">
        <f ca="1">OFFSET(Results!$G$1,($A58-1)*teams/2+$B58,$C58-1)</f>
        <v>0</v>
      </c>
      <c r="E58" s="3">
        <f ca="1">OFFSET(Results!$H$1,($A58-1)*teams/2+$B58,1-$C58)</f>
        <v>0</v>
      </c>
      <c r="F58" s="3">
        <f ca="1">OFFSET(Results!I$1,($A58-1)*teams/2+$B58,$C58-1)</f>
        <v>0</v>
      </c>
      <c r="G58" s="3">
        <f ca="1">OFFSET(Results!J$1,($A58-1)*teams/2+$B58,1-$C58)</f>
        <v>0</v>
      </c>
      <c r="H58" s="3">
        <f t="shared" ca="1" si="2"/>
        <v>0</v>
      </c>
      <c r="I58" s="3">
        <f ca="1">OFFSET(Results!K$1,($A58-1)*teams/2+$B58,$C58-1)</f>
        <v>0</v>
      </c>
      <c r="J58" s="3">
        <f ca="1">OFFSET(Results!L$1,($A58-1)*teams/2+$B58,1-$C58)</f>
        <v>0</v>
      </c>
      <c r="K58" s="3">
        <f t="shared" ca="1" si="3"/>
        <v>0</v>
      </c>
      <c r="L58" s="3">
        <f t="shared" ca="1" si="0"/>
        <v>0</v>
      </c>
      <c r="M58" s="3">
        <f t="shared" ca="1" si="1"/>
        <v>0</v>
      </c>
      <c r="N58" s="3">
        <f ca="1">OFFSET(Results!M$1,($A58-1)*teams/2+$B58,0)</f>
        <v>0</v>
      </c>
      <c r="O58" s="3">
        <f ca="1">IF(N58=0,0,VLOOKUP(E58,'Working - Table'!$C$2:$N$21,12,FALSE))</f>
        <v>0</v>
      </c>
      <c r="P58">
        <f t="shared" ca="1" si="4"/>
        <v>0</v>
      </c>
      <c r="Q58">
        <f t="shared" ca="1" si="5"/>
        <v>0</v>
      </c>
      <c r="R58">
        <f t="shared" ca="1" si="6"/>
        <v>0</v>
      </c>
    </row>
    <row r="59" spans="1:18" x14ac:dyDescent="0.25">
      <c r="A59" s="3">
        <f t="shared" si="7"/>
        <v>5</v>
      </c>
      <c r="B59" s="3">
        <f t="shared" si="8"/>
        <v>1</v>
      </c>
      <c r="C59" s="3">
        <f t="shared" ref="C59" si="52">C45</f>
        <v>2</v>
      </c>
      <c r="D59" s="3">
        <f ca="1">OFFSET(Results!$G$1,($A59-1)*teams/2+$B59,$C59-1)</f>
        <v>0</v>
      </c>
      <c r="E59" s="3">
        <f ca="1">OFFSET(Results!$H$1,($A59-1)*teams/2+$B59,1-$C59)</f>
        <v>0</v>
      </c>
      <c r="F59" s="3">
        <f ca="1">OFFSET(Results!I$1,($A59-1)*teams/2+$B59,$C59-1)</f>
        <v>0</v>
      </c>
      <c r="G59" s="3">
        <f ca="1">OFFSET(Results!J$1,($A59-1)*teams/2+$B59,1-$C59)</f>
        <v>0</v>
      </c>
      <c r="H59" s="3">
        <f t="shared" ca="1" si="2"/>
        <v>0</v>
      </c>
      <c r="I59" s="3">
        <f ca="1">OFFSET(Results!K$1,($A59-1)*teams/2+$B59,$C59-1)</f>
        <v>0</v>
      </c>
      <c r="J59" s="3">
        <f ca="1">OFFSET(Results!L$1,($A59-1)*teams/2+$B59,1-$C59)</f>
        <v>0</v>
      </c>
      <c r="K59" s="3">
        <f t="shared" ca="1" si="3"/>
        <v>0</v>
      </c>
      <c r="L59" s="3">
        <f t="shared" ca="1" si="0"/>
        <v>0</v>
      </c>
      <c r="M59" s="3">
        <f t="shared" ca="1" si="1"/>
        <v>0</v>
      </c>
      <c r="N59" s="3">
        <f ca="1">OFFSET(Results!M$1,($A59-1)*teams/2+$B59,0)</f>
        <v>0</v>
      </c>
      <c r="O59" s="3">
        <f ca="1">IF(N59=0,0,VLOOKUP(E59,'Working - Table'!$C$2:$N$21,12,FALSE))</f>
        <v>0</v>
      </c>
      <c r="P59">
        <f t="shared" ca="1" si="4"/>
        <v>0</v>
      </c>
      <c r="Q59">
        <f t="shared" ca="1" si="5"/>
        <v>0</v>
      </c>
      <c r="R59">
        <f t="shared" ca="1" si="6"/>
        <v>0</v>
      </c>
    </row>
    <row r="60" spans="1:18" x14ac:dyDescent="0.25">
      <c r="A60" s="3">
        <f t="shared" si="7"/>
        <v>5</v>
      </c>
      <c r="B60" s="3">
        <f t="shared" si="8"/>
        <v>2</v>
      </c>
      <c r="C60" s="3">
        <f t="shared" ref="C60" si="53">C46</f>
        <v>1</v>
      </c>
      <c r="D60" s="3">
        <f ca="1">OFFSET(Results!$G$1,($A60-1)*teams/2+$B60,$C60-1)</f>
        <v>0</v>
      </c>
      <c r="E60" s="3">
        <f ca="1">OFFSET(Results!$H$1,($A60-1)*teams/2+$B60,1-$C60)</f>
        <v>0</v>
      </c>
      <c r="F60" s="3">
        <f ca="1">OFFSET(Results!I$1,($A60-1)*teams/2+$B60,$C60-1)</f>
        <v>0</v>
      </c>
      <c r="G60" s="3">
        <f ca="1">OFFSET(Results!J$1,($A60-1)*teams/2+$B60,1-$C60)</f>
        <v>0</v>
      </c>
      <c r="H60" s="3">
        <f t="shared" ca="1" si="2"/>
        <v>0</v>
      </c>
      <c r="I60" s="3">
        <f ca="1">OFFSET(Results!K$1,($A60-1)*teams/2+$B60,$C60-1)</f>
        <v>0</v>
      </c>
      <c r="J60" s="3">
        <f ca="1">OFFSET(Results!L$1,($A60-1)*teams/2+$B60,1-$C60)</f>
        <v>0</v>
      </c>
      <c r="K60" s="3">
        <f t="shared" ca="1" si="3"/>
        <v>0</v>
      </c>
      <c r="L60" s="3">
        <f t="shared" ca="1" si="0"/>
        <v>0</v>
      </c>
      <c r="M60" s="3">
        <f t="shared" ca="1" si="1"/>
        <v>0</v>
      </c>
      <c r="N60" s="3">
        <f ca="1">OFFSET(Results!M$1,($A60-1)*teams/2+$B60,0)</f>
        <v>0</v>
      </c>
      <c r="O60" s="3">
        <f ca="1">IF(N60=0,0,VLOOKUP(E60,'Working - Table'!$C$2:$N$21,12,FALSE))</f>
        <v>0</v>
      </c>
      <c r="P60">
        <f t="shared" ca="1" si="4"/>
        <v>0</v>
      </c>
      <c r="Q60">
        <f t="shared" ca="1" si="5"/>
        <v>0</v>
      </c>
      <c r="R60">
        <f t="shared" ca="1" si="6"/>
        <v>0</v>
      </c>
    </row>
    <row r="61" spans="1:18" x14ac:dyDescent="0.25">
      <c r="A61" s="3">
        <f t="shared" si="7"/>
        <v>5</v>
      </c>
      <c r="B61" s="3">
        <f t="shared" si="8"/>
        <v>2</v>
      </c>
      <c r="C61" s="3">
        <f t="shared" ref="C61" si="54">C47</f>
        <v>2</v>
      </c>
      <c r="D61" s="3">
        <f ca="1">OFFSET(Results!$G$1,($A61-1)*teams/2+$B61,$C61-1)</f>
        <v>0</v>
      </c>
      <c r="E61" s="3">
        <f ca="1">OFFSET(Results!$H$1,($A61-1)*teams/2+$B61,1-$C61)</f>
        <v>0</v>
      </c>
      <c r="F61" s="3">
        <f ca="1">OFFSET(Results!I$1,($A61-1)*teams/2+$B61,$C61-1)</f>
        <v>0</v>
      </c>
      <c r="G61" s="3">
        <f ca="1">OFFSET(Results!J$1,($A61-1)*teams/2+$B61,1-$C61)</f>
        <v>0</v>
      </c>
      <c r="H61" s="3">
        <f t="shared" ca="1" si="2"/>
        <v>0</v>
      </c>
      <c r="I61" s="3">
        <f ca="1">OFFSET(Results!K$1,($A61-1)*teams/2+$B61,$C61-1)</f>
        <v>0</v>
      </c>
      <c r="J61" s="3">
        <f ca="1">OFFSET(Results!L$1,($A61-1)*teams/2+$B61,1-$C61)</f>
        <v>0</v>
      </c>
      <c r="K61" s="3">
        <f t="shared" ca="1" si="3"/>
        <v>0</v>
      </c>
      <c r="L61" s="3">
        <f t="shared" ca="1" si="0"/>
        <v>0</v>
      </c>
      <c r="M61" s="3">
        <f t="shared" ca="1" si="1"/>
        <v>0</v>
      </c>
      <c r="N61" s="3">
        <f ca="1">OFFSET(Results!M$1,($A61-1)*teams/2+$B61,0)</f>
        <v>0</v>
      </c>
      <c r="O61" s="3">
        <f ca="1">IF(N61=0,0,VLOOKUP(E61,'Working - Table'!$C$2:$N$21,12,FALSE))</f>
        <v>0</v>
      </c>
      <c r="P61">
        <f t="shared" ca="1" si="4"/>
        <v>0</v>
      </c>
      <c r="Q61">
        <f t="shared" ca="1" si="5"/>
        <v>0</v>
      </c>
      <c r="R61">
        <f t="shared" ca="1" si="6"/>
        <v>0</v>
      </c>
    </row>
    <row r="62" spans="1:18" x14ac:dyDescent="0.25">
      <c r="A62" s="3">
        <f t="shared" si="7"/>
        <v>5</v>
      </c>
      <c r="B62" s="3">
        <f t="shared" si="8"/>
        <v>3</v>
      </c>
      <c r="C62" s="3">
        <f t="shared" ref="C62" si="55">C48</f>
        <v>1</v>
      </c>
      <c r="D62" s="3">
        <f ca="1">OFFSET(Results!$G$1,($A62-1)*teams/2+$B62,$C62-1)</f>
        <v>0</v>
      </c>
      <c r="E62" s="3">
        <f ca="1">OFFSET(Results!$H$1,($A62-1)*teams/2+$B62,1-$C62)</f>
        <v>0</v>
      </c>
      <c r="F62" s="3">
        <f ca="1">OFFSET(Results!I$1,($A62-1)*teams/2+$B62,$C62-1)</f>
        <v>0</v>
      </c>
      <c r="G62" s="3">
        <f ca="1">OFFSET(Results!J$1,($A62-1)*teams/2+$B62,1-$C62)</f>
        <v>0</v>
      </c>
      <c r="H62" s="3">
        <f t="shared" ca="1" si="2"/>
        <v>0</v>
      </c>
      <c r="I62" s="3">
        <f ca="1">OFFSET(Results!K$1,($A62-1)*teams/2+$B62,$C62-1)</f>
        <v>0</v>
      </c>
      <c r="J62" s="3">
        <f ca="1">OFFSET(Results!L$1,($A62-1)*teams/2+$B62,1-$C62)</f>
        <v>0</v>
      </c>
      <c r="K62" s="3">
        <f t="shared" ca="1" si="3"/>
        <v>0</v>
      </c>
      <c r="L62" s="3">
        <f t="shared" ca="1" si="0"/>
        <v>0</v>
      </c>
      <c r="M62" s="3">
        <f t="shared" ca="1" si="1"/>
        <v>0</v>
      </c>
      <c r="N62" s="3">
        <f ca="1">OFFSET(Results!M$1,($A62-1)*teams/2+$B62,0)</f>
        <v>0</v>
      </c>
      <c r="O62" s="3">
        <f ca="1">IF(N62=0,0,VLOOKUP(E62,'Working - Table'!$C$2:$N$21,12,FALSE))</f>
        <v>0</v>
      </c>
      <c r="P62">
        <f t="shared" ca="1" si="4"/>
        <v>0</v>
      </c>
      <c r="Q62">
        <f t="shared" ca="1" si="5"/>
        <v>0</v>
      </c>
      <c r="R62">
        <f t="shared" ca="1" si="6"/>
        <v>0</v>
      </c>
    </row>
    <row r="63" spans="1:18" x14ac:dyDescent="0.25">
      <c r="A63" s="3">
        <f t="shared" si="7"/>
        <v>5</v>
      </c>
      <c r="B63" s="3">
        <f t="shared" si="8"/>
        <v>3</v>
      </c>
      <c r="C63" s="3">
        <f t="shared" ref="C63" si="56">C49</f>
        <v>2</v>
      </c>
      <c r="D63" s="3">
        <f ca="1">OFFSET(Results!$G$1,($A63-1)*teams/2+$B63,$C63-1)</f>
        <v>0</v>
      </c>
      <c r="E63" s="3">
        <f ca="1">OFFSET(Results!$H$1,($A63-1)*teams/2+$B63,1-$C63)</f>
        <v>0</v>
      </c>
      <c r="F63" s="3">
        <f ca="1">OFFSET(Results!I$1,($A63-1)*teams/2+$B63,$C63-1)</f>
        <v>0</v>
      </c>
      <c r="G63" s="3">
        <f ca="1">OFFSET(Results!J$1,($A63-1)*teams/2+$B63,1-$C63)</f>
        <v>0</v>
      </c>
      <c r="H63" s="3">
        <f t="shared" ca="1" si="2"/>
        <v>0</v>
      </c>
      <c r="I63" s="3">
        <f ca="1">OFFSET(Results!K$1,($A63-1)*teams/2+$B63,$C63-1)</f>
        <v>0</v>
      </c>
      <c r="J63" s="3">
        <f ca="1">OFFSET(Results!L$1,($A63-1)*teams/2+$B63,1-$C63)</f>
        <v>0</v>
      </c>
      <c r="K63" s="3">
        <f t="shared" ca="1" si="3"/>
        <v>0</v>
      </c>
      <c r="L63" s="3">
        <f t="shared" ca="1" si="0"/>
        <v>0</v>
      </c>
      <c r="M63" s="3">
        <f t="shared" ca="1" si="1"/>
        <v>0</v>
      </c>
      <c r="N63" s="3">
        <f ca="1">OFFSET(Results!M$1,($A63-1)*teams/2+$B63,0)</f>
        <v>0</v>
      </c>
      <c r="O63" s="3">
        <f ca="1">IF(N63=0,0,VLOOKUP(E63,'Working - Table'!$C$2:$N$21,12,FALSE))</f>
        <v>0</v>
      </c>
      <c r="P63">
        <f t="shared" ca="1" si="4"/>
        <v>0</v>
      </c>
      <c r="Q63">
        <f t="shared" ca="1" si="5"/>
        <v>0</v>
      </c>
      <c r="R63">
        <f t="shared" ca="1" si="6"/>
        <v>0</v>
      </c>
    </row>
    <row r="64" spans="1:18" x14ac:dyDescent="0.25">
      <c r="A64" s="3">
        <f t="shared" si="7"/>
        <v>5</v>
      </c>
      <c r="B64" s="3">
        <f t="shared" si="8"/>
        <v>4</v>
      </c>
      <c r="C64" s="3">
        <f t="shared" ref="C64" si="57">C50</f>
        <v>1</v>
      </c>
      <c r="D64" s="3">
        <f ca="1">OFFSET(Results!$G$1,($A64-1)*teams/2+$B64,$C64-1)</f>
        <v>0</v>
      </c>
      <c r="E64" s="3">
        <f ca="1">OFFSET(Results!$H$1,($A64-1)*teams/2+$B64,1-$C64)</f>
        <v>0</v>
      </c>
      <c r="F64" s="3">
        <f ca="1">OFFSET(Results!I$1,($A64-1)*teams/2+$B64,$C64-1)</f>
        <v>0</v>
      </c>
      <c r="G64" s="3">
        <f ca="1">OFFSET(Results!J$1,($A64-1)*teams/2+$B64,1-$C64)</f>
        <v>0</v>
      </c>
      <c r="H64" s="3">
        <f t="shared" ca="1" si="2"/>
        <v>0</v>
      </c>
      <c r="I64" s="3">
        <f ca="1">OFFSET(Results!K$1,($A64-1)*teams/2+$B64,$C64-1)</f>
        <v>0</v>
      </c>
      <c r="J64" s="3">
        <f ca="1">OFFSET(Results!L$1,($A64-1)*teams/2+$B64,1-$C64)</f>
        <v>0</v>
      </c>
      <c r="K64" s="3">
        <f t="shared" ca="1" si="3"/>
        <v>0</v>
      </c>
      <c r="L64" s="3">
        <f t="shared" ca="1" si="0"/>
        <v>0</v>
      </c>
      <c r="M64" s="3">
        <f t="shared" ca="1" si="1"/>
        <v>0</v>
      </c>
      <c r="N64" s="3">
        <f ca="1">OFFSET(Results!M$1,($A64-1)*teams/2+$B64,0)</f>
        <v>0</v>
      </c>
      <c r="O64" s="3">
        <f ca="1">IF(N64=0,0,VLOOKUP(E64,'Working - Table'!$C$2:$N$21,12,FALSE))</f>
        <v>0</v>
      </c>
      <c r="P64">
        <f t="shared" ca="1" si="4"/>
        <v>0</v>
      </c>
      <c r="Q64">
        <f t="shared" ca="1" si="5"/>
        <v>0</v>
      </c>
      <c r="R64">
        <f t="shared" ca="1" si="6"/>
        <v>0</v>
      </c>
    </row>
    <row r="65" spans="1:18" x14ac:dyDescent="0.25">
      <c r="A65" s="3">
        <f t="shared" si="7"/>
        <v>5</v>
      </c>
      <c r="B65" s="3">
        <f t="shared" si="8"/>
        <v>4</v>
      </c>
      <c r="C65" s="3">
        <f t="shared" ref="C65" si="58">C51</f>
        <v>2</v>
      </c>
      <c r="D65" s="3">
        <f ca="1">OFFSET(Results!$G$1,($A65-1)*teams/2+$B65,$C65-1)</f>
        <v>0</v>
      </c>
      <c r="E65" s="3">
        <f ca="1">OFFSET(Results!$H$1,($A65-1)*teams/2+$B65,1-$C65)</f>
        <v>0</v>
      </c>
      <c r="F65" s="3">
        <f ca="1">OFFSET(Results!I$1,($A65-1)*teams/2+$B65,$C65-1)</f>
        <v>0</v>
      </c>
      <c r="G65" s="3">
        <f ca="1">OFFSET(Results!J$1,($A65-1)*teams/2+$B65,1-$C65)</f>
        <v>0</v>
      </c>
      <c r="H65" s="3">
        <f t="shared" ca="1" si="2"/>
        <v>0</v>
      </c>
      <c r="I65" s="3">
        <f ca="1">OFFSET(Results!K$1,($A65-1)*teams/2+$B65,$C65-1)</f>
        <v>0</v>
      </c>
      <c r="J65" s="3">
        <f ca="1">OFFSET(Results!L$1,($A65-1)*teams/2+$B65,1-$C65)</f>
        <v>0</v>
      </c>
      <c r="K65" s="3">
        <f t="shared" ca="1" si="3"/>
        <v>0</v>
      </c>
      <c r="L65" s="3">
        <f t="shared" ca="1" si="0"/>
        <v>0</v>
      </c>
      <c r="M65" s="3">
        <f t="shared" ca="1" si="1"/>
        <v>0</v>
      </c>
      <c r="N65" s="3">
        <f ca="1">OFFSET(Results!M$1,($A65-1)*teams/2+$B65,0)</f>
        <v>0</v>
      </c>
      <c r="O65" s="3">
        <f ca="1">IF(N65=0,0,VLOOKUP(E65,'Working - Table'!$C$2:$N$21,12,FALSE))</f>
        <v>0</v>
      </c>
      <c r="P65">
        <f t="shared" ca="1" si="4"/>
        <v>0</v>
      </c>
      <c r="Q65">
        <f t="shared" ca="1" si="5"/>
        <v>0</v>
      </c>
      <c r="R65">
        <f t="shared" ca="1" si="6"/>
        <v>0</v>
      </c>
    </row>
    <row r="66" spans="1:18" x14ac:dyDescent="0.25">
      <c r="A66" s="3">
        <f t="shared" si="7"/>
        <v>5</v>
      </c>
      <c r="B66" s="3">
        <f t="shared" si="8"/>
        <v>5</v>
      </c>
      <c r="C66" s="3">
        <f t="shared" ref="C66" si="59">C52</f>
        <v>1</v>
      </c>
      <c r="D66" s="3">
        <f ca="1">OFFSET(Results!$G$1,($A66-1)*teams/2+$B66,$C66-1)</f>
        <v>0</v>
      </c>
      <c r="E66" s="3">
        <f ca="1">OFFSET(Results!$H$1,($A66-1)*teams/2+$B66,1-$C66)</f>
        <v>0</v>
      </c>
      <c r="F66" s="3">
        <f ca="1">OFFSET(Results!I$1,($A66-1)*teams/2+$B66,$C66-1)</f>
        <v>0</v>
      </c>
      <c r="G66" s="3">
        <f ca="1">OFFSET(Results!J$1,($A66-1)*teams/2+$B66,1-$C66)</f>
        <v>0</v>
      </c>
      <c r="H66" s="3">
        <f t="shared" ca="1" si="2"/>
        <v>0</v>
      </c>
      <c r="I66" s="3">
        <f ca="1">OFFSET(Results!K$1,($A66-1)*teams/2+$B66,$C66-1)</f>
        <v>0</v>
      </c>
      <c r="J66" s="3">
        <f ca="1">OFFSET(Results!L$1,($A66-1)*teams/2+$B66,1-$C66)</f>
        <v>0</v>
      </c>
      <c r="K66" s="3">
        <f t="shared" ca="1" si="3"/>
        <v>0</v>
      </c>
      <c r="L66" s="3">
        <f t="shared" ref="L66:L129" ca="1" si="60">IF(N66=0,0,IF(F66&gt;G66,winpoints,IF(F66=G66,drawpoints,losspoints)))</f>
        <v>0</v>
      </c>
      <c r="M66" s="3">
        <f t="shared" ref="M66:M129" ca="1" si="61">IF(N66=0,0,IF(L66=losspoints,winpoints,IF(L66=drawpoints,drawpoints,losspoints)))</f>
        <v>0</v>
      </c>
      <c r="N66" s="3">
        <f ca="1">OFFSET(Results!M$1,($A66-1)*teams/2+$B66,0)</f>
        <v>0</v>
      </c>
      <c r="O66" s="3">
        <f ca="1">IF(N66=0,0,VLOOKUP(E66,'Working - Table'!$C$2:$N$21,12,FALSE))</f>
        <v>0</v>
      </c>
      <c r="P66">
        <f t="shared" ca="1" si="4"/>
        <v>0</v>
      </c>
      <c r="Q66">
        <f t="shared" ca="1" si="5"/>
        <v>0</v>
      </c>
      <c r="R66">
        <f t="shared" ca="1" si="6"/>
        <v>0</v>
      </c>
    </row>
    <row r="67" spans="1:18" x14ac:dyDescent="0.25">
      <c r="A67" s="3">
        <f t="shared" si="7"/>
        <v>5</v>
      </c>
      <c r="B67" s="3">
        <f t="shared" si="8"/>
        <v>5</v>
      </c>
      <c r="C67" s="3">
        <f t="shared" ref="C67" si="62">C53</f>
        <v>2</v>
      </c>
      <c r="D67" s="3">
        <f ca="1">OFFSET(Results!$G$1,($A67-1)*teams/2+$B67,$C67-1)</f>
        <v>0</v>
      </c>
      <c r="E67" s="3">
        <f ca="1">OFFSET(Results!$H$1,($A67-1)*teams/2+$B67,1-$C67)</f>
        <v>0</v>
      </c>
      <c r="F67" s="3">
        <f ca="1">OFFSET(Results!I$1,($A67-1)*teams/2+$B67,$C67-1)</f>
        <v>0</v>
      </c>
      <c r="G67" s="3">
        <f ca="1">OFFSET(Results!J$1,($A67-1)*teams/2+$B67,1-$C67)</f>
        <v>0</v>
      </c>
      <c r="H67" s="3">
        <f t="shared" ref="H67:H130" ca="1" si="63">F67-G67</f>
        <v>0</v>
      </c>
      <c r="I67" s="3">
        <f ca="1">OFFSET(Results!K$1,($A67-1)*teams/2+$B67,$C67-1)</f>
        <v>0</v>
      </c>
      <c r="J67" s="3">
        <f ca="1">OFFSET(Results!L$1,($A67-1)*teams/2+$B67,1-$C67)</f>
        <v>0</v>
      </c>
      <c r="K67" s="3">
        <f t="shared" ref="K67:K130" ca="1" si="64">I67-J67</f>
        <v>0</v>
      </c>
      <c r="L67" s="3">
        <f t="shared" ca="1" si="60"/>
        <v>0</v>
      </c>
      <c r="M67" s="3">
        <f t="shared" ca="1" si="61"/>
        <v>0</v>
      </c>
      <c r="N67" s="3">
        <f ca="1">OFFSET(Results!M$1,($A67-1)*teams/2+$B67,0)</f>
        <v>0</v>
      </c>
      <c r="O67" s="3">
        <f ca="1">IF(N67=0,0,VLOOKUP(E67,'Working - Table'!$C$2:$N$21,12,FALSE))</f>
        <v>0</v>
      </c>
      <c r="P67">
        <f t="shared" ref="P67:P130" ca="1" si="65">N67*IF(F67&gt;G67,1,0)</f>
        <v>0</v>
      </c>
      <c r="Q67">
        <f t="shared" ref="Q67:Q130" ca="1" si="66">N67*IF(F67=G67,1,0)</f>
        <v>0</v>
      </c>
      <c r="R67">
        <f t="shared" ref="R67:R130" ca="1" si="67">N67*IF(F67&lt;G67,1,0)</f>
        <v>0</v>
      </c>
    </row>
    <row r="68" spans="1:18" x14ac:dyDescent="0.25">
      <c r="A68" s="3">
        <f t="shared" ref="A68:A131" si="68">IF(B66=teams/2,A66+1,A66)</f>
        <v>5</v>
      </c>
      <c r="B68" s="3">
        <f t="shared" ref="B68:B131" si="69">IF(B66=teams/2,1,B66+1)</f>
        <v>6</v>
      </c>
      <c r="C68" s="3">
        <f t="shared" ref="C68" si="70">C54</f>
        <v>1</v>
      </c>
      <c r="D68" s="3">
        <f ca="1">OFFSET(Results!$G$1,($A68-1)*teams/2+$B68,$C68-1)</f>
        <v>0</v>
      </c>
      <c r="E68" s="3">
        <f ca="1">OFFSET(Results!$H$1,($A68-1)*teams/2+$B68,1-$C68)</f>
        <v>0</v>
      </c>
      <c r="F68" s="3">
        <f ca="1">OFFSET(Results!I$1,($A68-1)*teams/2+$B68,$C68-1)</f>
        <v>0</v>
      </c>
      <c r="G68" s="3">
        <f ca="1">OFFSET(Results!J$1,($A68-1)*teams/2+$B68,1-$C68)</f>
        <v>0</v>
      </c>
      <c r="H68" s="3">
        <f t="shared" ca="1" si="63"/>
        <v>0</v>
      </c>
      <c r="I68" s="3">
        <f ca="1">OFFSET(Results!K$1,($A68-1)*teams/2+$B68,$C68-1)</f>
        <v>0</v>
      </c>
      <c r="J68" s="3">
        <f ca="1">OFFSET(Results!L$1,($A68-1)*teams/2+$B68,1-$C68)</f>
        <v>0</v>
      </c>
      <c r="K68" s="3">
        <f t="shared" ca="1" si="64"/>
        <v>0</v>
      </c>
      <c r="L68" s="3">
        <f t="shared" ca="1" si="60"/>
        <v>0</v>
      </c>
      <c r="M68" s="3">
        <f t="shared" ca="1" si="61"/>
        <v>0</v>
      </c>
      <c r="N68" s="3">
        <f ca="1">OFFSET(Results!M$1,($A68-1)*teams/2+$B68,0)</f>
        <v>0</v>
      </c>
      <c r="O68" s="3">
        <f ca="1">IF(N68=0,0,VLOOKUP(E68,'Working - Table'!$C$2:$N$21,12,FALSE))</f>
        <v>0</v>
      </c>
      <c r="P68">
        <f t="shared" ca="1" si="65"/>
        <v>0</v>
      </c>
      <c r="Q68">
        <f t="shared" ca="1" si="66"/>
        <v>0</v>
      </c>
      <c r="R68">
        <f t="shared" ca="1" si="67"/>
        <v>0</v>
      </c>
    </row>
    <row r="69" spans="1:18" x14ac:dyDescent="0.25">
      <c r="A69" s="3">
        <f t="shared" si="68"/>
        <v>5</v>
      </c>
      <c r="B69" s="3">
        <f t="shared" si="69"/>
        <v>6</v>
      </c>
      <c r="C69" s="3">
        <f t="shared" ref="C69" si="71">C55</f>
        <v>2</v>
      </c>
      <c r="D69" s="3">
        <f ca="1">OFFSET(Results!$G$1,($A69-1)*teams/2+$B69,$C69-1)</f>
        <v>0</v>
      </c>
      <c r="E69" s="3">
        <f ca="1">OFFSET(Results!$H$1,($A69-1)*teams/2+$B69,1-$C69)</f>
        <v>0</v>
      </c>
      <c r="F69" s="3">
        <f ca="1">OFFSET(Results!I$1,($A69-1)*teams/2+$B69,$C69-1)</f>
        <v>0</v>
      </c>
      <c r="G69" s="3">
        <f ca="1">OFFSET(Results!J$1,($A69-1)*teams/2+$B69,1-$C69)</f>
        <v>0</v>
      </c>
      <c r="H69" s="3">
        <f t="shared" ca="1" si="63"/>
        <v>0</v>
      </c>
      <c r="I69" s="3">
        <f ca="1">OFFSET(Results!K$1,($A69-1)*teams/2+$B69,$C69-1)</f>
        <v>0</v>
      </c>
      <c r="J69" s="3">
        <f ca="1">OFFSET(Results!L$1,($A69-1)*teams/2+$B69,1-$C69)</f>
        <v>0</v>
      </c>
      <c r="K69" s="3">
        <f t="shared" ca="1" si="64"/>
        <v>0</v>
      </c>
      <c r="L69" s="3">
        <f t="shared" ca="1" si="60"/>
        <v>0</v>
      </c>
      <c r="M69" s="3">
        <f t="shared" ca="1" si="61"/>
        <v>0</v>
      </c>
      <c r="N69" s="3">
        <f ca="1">OFFSET(Results!M$1,($A69-1)*teams/2+$B69,0)</f>
        <v>0</v>
      </c>
      <c r="O69" s="3">
        <f ca="1">IF(N69=0,0,VLOOKUP(E69,'Working - Table'!$C$2:$N$21,12,FALSE))</f>
        <v>0</v>
      </c>
      <c r="P69">
        <f t="shared" ca="1" si="65"/>
        <v>0</v>
      </c>
      <c r="Q69">
        <f t="shared" ca="1" si="66"/>
        <v>0</v>
      </c>
      <c r="R69">
        <f t="shared" ca="1" si="67"/>
        <v>0</v>
      </c>
    </row>
    <row r="70" spans="1:18" x14ac:dyDescent="0.25">
      <c r="A70" s="3">
        <f t="shared" si="68"/>
        <v>5</v>
      </c>
      <c r="B70" s="3">
        <f t="shared" si="69"/>
        <v>7</v>
      </c>
      <c r="C70" s="3">
        <f t="shared" ref="C70" si="72">C56</f>
        <v>1</v>
      </c>
      <c r="D70" s="3">
        <f ca="1">OFFSET(Results!$G$1,($A70-1)*teams/2+$B70,$C70-1)</f>
        <v>0</v>
      </c>
      <c r="E70" s="3">
        <f ca="1">OFFSET(Results!$H$1,($A70-1)*teams/2+$B70,1-$C70)</f>
        <v>0</v>
      </c>
      <c r="F70" s="3">
        <f ca="1">OFFSET(Results!I$1,($A70-1)*teams/2+$B70,$C70-1)</f>
        <v>0</v>
      </c>
      <c r="G70" s="3">
        <f ca="1">OFFSET(Results!J$1,($A70-1)*teams/2+$B70,1-$C70)</f>
        <v>0</v>
      </c>
      <c r="H70" s="3">
        <f t="shared" ca="1" si="63"/>
        <v>0</v>
      </c>
      <c r="I70" s="3">
        <f ca="1">OFFSET(Results!K$1,($A70-1)*teams/2+$B70,$C70-1)</f>
        <v>0</v>
      </c>
      <c r="J70" s="3">
        <f ca="1">OFFSET(Results!L$1,($A70-1)*teams/2+$B70,1-$C70)</f>
        <v>0</v>
      </c>
      <c r="K70" s="3">
        <f t="shared" ca="1" si="64"/>
        <v>0</v>
      </c>
      <c r="L70" s="3">
        <f t="shared" ca="1" si="60"/>
        <v>0</v>
      </c>
      <c r="M70" s="3">
        <f t="shared" ca="1" si="61"/>
        <v>0</v>
      </c>
      <c r="N70" s="3">
        <f ca="1">OFFSET(Results!M$1,($A70-1)*teams/2+$B70,0)</f>
        <v>0</v>
      </c>
      <c r="O70" s="3">
        <f ca="1">IF(N70=0,0,VLOOKUP(E70,'Working - Table'!$C$2:$N$21,12,FALSE))</f>
        <v>0</v>
      </c>
      <c r="P70">
        <f t="shared" ca="1" si="65"/>
        <v>0</v>
      </c>
      <c r="Q70">
        <f t="shared" ca="1" si="66"/>
        <v>0</v>
      </c>
      <c r="R70">
        <f t="shared" ca="1" si="67"/>
        <v>0</v>
      </c>
    </row>
    <row r="71" spans="1:18" x14ac:dyDescent="0.25">
      <c r="A71" s="3">
        <f t="shared" si="68"/>
        <v>5</v>
      </c>
      <c r="B71" s="3">
        <f t="shared" si="69"/>
        <v>7</v>
      </c>
      <c r="C71" s="3">
        <f t="shared" ref="C71" si="73">C57</f>
        <v>2</v>
      </c>
      <c r="D71" s="3">
        <f ca="1">OFFSET(Results!$G$1,($A71-1)*teams/2+$B71,$C71-1)</f>
        <v>0</v>
      </c>
      <c r="E71" s="3">
        <f ca="1">OFFSET(Results!$H$1,($A71-1)*teams/2+$B71,1-$C71)</f>
        <v>0</v>
      </c>
      <c r="F71" s="3">
        <f ca="1">OFFSET(Results!I$1,($A71-1)*teams/2+$B71,$C71-1)</f>
        <v>0</v>
      </c>
      <c r="G71" s="3">
        <f ca="1">OFFSET(Results!J$1,($A71-1)*teams/2+$B71,1-$C71)</f>
        <v>0</v>
      </c>
      <c r="H71" s="3">
        <f t="shared" ca="1" si="63"/>
        <v>0</v>
      </c>
      <c r="I71" s="3">
        <f ca="1">OFFSET(Results!K$1,($A71-1)*teams/2+$B71,$C71-1)</f>
        <v>0</v>
      </c>
      <c r="J71" s="3">
        <f ca="1">OFFSET(Results!L$1,($A71-1)*teams/2+$B71,1-$C71)</f>
        <v>0</v>
      </c>
      <c r="K71" s="3">
        <f t="shared" ca="1" si="64"/>
        <v>0</v>
      </c>
      <c r="L71" s="3">
        <f t="shared" ca="1" si="60"/>
        <v>0</v>
      </c>
      <c r="M71" s="3">
        <f t="shared" ca="1" si="61"/>
        <v>0</v>
      </c>
      <c r="N71" s="3">
        <f ca="1">OFFSET(Results!M$1,($A71-1)*teams/2+$B71,0)</f>
        <v>0</v>
      </c>
      <c r="O71" s="3">
        <f ca="1">IF(N71=0,0,VLOOKUP(E71,'Working - Table'!$C$2:$N$21,12,FALSE))</f>
        <v>0</v>
      </c>
      <c r="P71">
        <f t="shared" ca="1" si="65"/>
        <v>0</v>
      </c>
      <c r="Q71">
        <f t="shared" ca="1" si="66"/>
        <v>0</v>
      </c>
      <c r="R71">
        <f t="shared" ca="1" si="67"/>
        <v>0</v>
      </c>
    </row>
    <row r="72" spans="1:18" x14ac:dyDescent="0.25">
      <c r="A72" s="3">
        <f t="shared" si="68"/>
        <v>6</v>
      </c>
      <c r="B72" s="3">
        <f t="shared" si="69"/>
        <v>1</v>
      </c>
      <c r="C72" s="3">
        <f t="shared" ref="C72" si="74">C58</f>
        <v>1</v>
      </c>
      <c r="D72" s="3">
        <f ca="1">OFFSET(Results!$G$1,($A72-1)*teams/2+$B72,$C72-1)</f>
        <v>0</v>
      </c>
      <c r="E72" s="3">
        <f ca="1">OFFSET(Results!$H$1,($A72-1)*teams/2+$B72,1-$C72)</f>
        <v>0</v>
      </c>
      <c r="F72" s="3">
        <f ca="1">OFFSET(Results!I$1,($A72-1)*teams/2+$B72,$C72-1)</f>
        <v>0</v>
      </c>
      <c r="G72" s="3">
        <f ca="1">OFFSET(Results!J$1,($A72-1)*teams/2+$B72,1-$C72)</f>
        <v>0</v>
      </c>
      <c r="H72" s="3">
        <f t="shared" ca="1" si="63"/>
        <v>0</v>
      </c>
      <c r="I72" s="3">
        <f ca="1">OFFSET(Results!K$1,($A72-1)*teams/2+$B72,$C72-1)</f>
        <v>0</v>
      </c>
      <c r="J72" s="3">
        <f ca="1">OFFSET(Results!L$1,($A72-1)*teams/2+$B72,1-$C72)</f>
        <v>0</v>
      </c>
      <c r="K72" s="3">
        <f t="shared" ca="1" si="64"/>
        <v>0</v>
      </c>
      <c r="L72" s="3">
        <f t="shared" ca="1" si="60"/>
        <v>0</v>
      </c>
      <c r="M72" s="3">
        <f t="shared" ca="1" si="61"/>
        <v>0</v>
      </c>
      <c r="N72" s="3">
        <f ca="1">OFFSET(Results!M$1,($A72-1)*teams/2+$B72,0)</f>
        <v>0</v>
      </c>
      <c r="O72" s="3">
        <f ca="1">IF(N72=0,0,VLOOKUP(E72,'Working - Table'!$C$2:$N$21,12,FALSE))</f>
        <v>0</v>
      </c>
      <c r="P72">
        <f t="shared" ca="1" si="65"/>
        <v>0</v>
      </c>
      <c r="Q72">
        <f t="shared" ca="1" si="66"/>
        <v>0</v>
      </c>
      <c r="R72">
        <f t="shared" ca="1" si="67"/>
        <v>0</v>
      </c>
    </row>
    <row r="73" spans="1:18" x14ac:dyDescent="0.25">
      <c r="A73" s="3">
        <f t="shared" si="68"/>
        <v>6</v>
      </c>
      <c r="B73" s="3">
        <f t="shared" si="69"/>
        <v>1</v>
      </c>
      <c r="C73" s="3">
        <f t="shared" ref="C73" si="75">C59</f>
        <v>2</v>
      </c>
      <c r="D73" s="3">
        <f ca="1">OFFSET(Results!$G$1,($A73-1)*teams/2+$B73,$C73-1)</f>
        <v>0</v>
      </c>
      <c r="E73" s="3">
        <f ca="1">OFFSET(Results!$H$1,($A73-1)*teams/2+$B73,1-$C73)</f>
        <v>0</v>
      </c>
      <c r="F73" s="3">
        <f ca="1">OFFSET(Results!I$1,($A73-1)*teams/2+$B73,$C73-1)</f>
        <v>0</v>
      </c>
      <c r="G73" s="3">
        <f ca="1">OFFSET(Results!J$1,($A73-1)*teams/2+$B73,1-$C73)</f>
        <v>0</v>
      </c>
      <c r="H73" s="3">
        <f t="shared" ca="1" si="63"/>
        <v>0</v>
      </c>
      <c r="I73" s="3">
        <f ca="1">OFFSET(Results!K$1,($A73-1)*teams/2+$B73,$C73-1)</f>
        <v>0</v>
      </c>
      <c r="J73" s="3">
        <f ca="1">OFFSET(Results!L$1,($A73-1)*teams/2+$B73,1-$C73)</f>
        <v>0</v>
      </c>
      <c r="K73" s="3">
        <f t="shared" ca="1" si="64"/>
        <v>0</v>
      </c>
      <c r="L73" s="3">
        <f t="shared" ca="1" si="60"/>
        <v>0</v>
      </c>
      <c r="M73" s="3">
        <f t="shared" ca="1" si="61"/>
        <v>0</v>
      </c>
      <c r="N73" s="3">
        <f ca="1">OFFSET(Results!M$1,($A73-1)*teams/2+$B73,0)</f>
        <v>0</v>
      </c>
      <c r="O73" s="3">
        <f ca="1">IF(N73=0,0,VLOOKUP(E73,'Working - Table'!$C$2:$N$21,12,FALSE))</f>
        <v>0</v>
      </c>
      <c r="P73">
        <f t="shared" ca="1" si="65"/>
        <v>0</v>
      </c>
      <c r="Q73">
        <f t="shared" ca="1" si="66"/>
        <v>0</v>
      </c>
      <c r="R73">
        <f t="shared" ca="1" si="67"/>
        <v>0</v>
      </c>
    </row>
    <row r="74" spans="1:18" x14ac:dyDescent="0.25">
      <c r="A74" s="3">
        <f t="shared" si="68"/>
        <v>6</v>
      </c>
      <c r="B74" s="3">
        <f t="shared" si="69"/>
        <v>2</v>
      </c>
      <c r="C74" s="3">
        <f t="shared" ref="C74" si="76">C60</f>
        <v>1</v>
      </c>
      <c r="D74" s="3">
        <f ca="1">OFFSET(Results!$G$1,($A74-1)*teams/2+$B74,$C74-1)</f>
        <v>0</v>
      </c>
      <c r="E74" s="3">
        <f ca="1">OFFSET(Results!$H$1,($A74-1)*teams/2+$B74,1-$C74)</f>
        <v>0</v>
      </c>
      <c r="F74" s="3">
        <f ca="1">OFFSET(Results!I$1,($A74-1)*teams/2+$B74,$C74-1)</f>
        <v>0</v>
      </c>
      <c r="G74" s="3">
        <f ca="1">OFFSET(Results!J$1,($A74-1)*teams/2+$B74,1-$C74)</f>
        <v>0</v>
      </c>
      <c r="H74" s="3">
        <f t="shared" ca="1" si="63"/>
        <v>0</v>
      </c>
      <c r="I74" s="3">
        <f ca="1">OFFSET(Results!K$1,($A74-1)*teams/2+$B74,$C74-1)</f>
        <v>0</v>
      </c>
      <c r="J74" s="3">
        <f ca="1">OFFSET(Results!L$1,($A74-1)*teams/2+$B74,1-$C74)</f>
        <v>0</v>
      </c>
      <c r="K74" s="3">
        <f t="shared" ca="1" si="64"/>
        <v>0</v>
      </c>
      <c r="L74" s="3">
        <f t="shared" ca="1" si="60"/>
        <v>0</v>
      </c>
      <c r="M74" s="3">
        <f t="shared" ca="1" si="61"/>
        <v>0</v>
      </c>
      <c r="N74" s="3">
        <f ca="1">OFFSET(Results!M$1,($A74-1)*teams/2+$B74,0)</f>
        <v>0</v>
      </c>
      <c r="O74" s="3">
        <f ca="1">IF(N74=0,0,VLOOKUP(E74,'Working - Table'!$C$2:$N$21,12,FALSE))</f>
        <v>0</v>
      </c>
      <c r="P74">
        <f t="shared" ca="1" si="65"/>
        <v>0</v>
      </c>
      <c r="Q74">
        <f t="shared" ca="1" si="66"/>
        <v>0</v>
      </c>
      <c r="R74">
        <f t="shared" ca="1" si="67"/>
        <v>0</v>
      </c>
    </row>
    <row r="75" spans="1:18" x14ac:dyDescent="0.25">
      <c r="A75" s="3">
        <f t="shared" si="68"/>
        <v>6</v>
      </c>
      <c r="B75" s="3">
        <f t="shared" si="69"/>
        <v>2</v>
      </c>
      <c r="C75" s="3">
        <f t="shared" ref="C75" si="77">C61</f>
        <v>2</v>
      </c>
      <c r="D75" s="3">
        <f ca="1">OFFSET(Results!$G$1,($A75-1)*teams/2+$B75,$C75-1)</f>
        <v>0</v>
      </c>
      <c r="E75" s="3">
        <f ca="1">OFFSET(Results!$H$1,($A75-1)*teams/2+$B75,1-$C75)</f>
        <v>0</v>
      </c>
      <c r="F75" s="3">
        <f ca="1">OFFSET(Results!I$1,($A75-1)*teams/2+$B75,$C75-1)</f>
        <v>0</v>
      </c>
      <c r="G75" s="3">
        <f ca="1">OFFSET(Results!J$1,($A75-1)*teams/2+$B75,1-$C75)</f>
        <v>0</v>
      </c>
      <c r="H75" s="3">
        <f t="shared" ca="1" si="63"/>
        <v>0</v>
      </c>
      <c r="I75" s="3">
        <f ca="1">OFFSET(Results!K$1,($A75-1)*teams/2+$B75,$C75-1)</f>
        <v>0</v>
      </c>
      <c r="J75" s="3">
        <f ca="1">OFFSET(Results!L$1,($A75-1)*teams/2+$B75,1-$C75)</f>
        <v>0</v>
      </c>
      <c r="K75" s="3">
        <f t="shared" ca="1" si="64"/>
        <v>0</v>
      </c>
      <c r="L75" s="3">
        <f t="shared" ca="1" si="60"/>
        <v>0</v>
      </c>
      <c r="M75" s="3">
        <f t="shared" ca="1" si="61"/>
        <v>0</v>
      </c>
      <c r="N75" s="3">
        <f ca="1">OFFSET(Results!M$1,($A75-1)*teams/2+$B75,0)</f>
        <v>0</v>
      </c>
      <c r="O75" s="3">
        <f ca="1">IF(N75=0,0,VLOOKUP(E75,'Working - Table'!$C$2:$N$21,12,FALSE))</f>
        <v>0</v>
      </c>
      <c r="P75">
        <f t="shared" ca="1" si="65"/>
        <v>0</v>
      </c>
      <c r="Q75">
        <f t="shared" ca="1" si="66"/>
        <v>0</v>
      </c>
      <c r="R75">
        <f t="shared" ca="1" si="67"/>
        <v>0</v>
      </c>
    </row>
    <row r="76" spans="1:18" x14ac:dyDescent="0.25">
      <c r="A76" s="3">
        <f t="shared" si="68"/>
        <v>6</v>
      </c>
      <c r="B76" s="3">
        <f t="shared" si="69"/>
        <v>3</v>
      </c>
      <c r="C76" s="3">
        <f t="shared" ref="C76" si="78">C62</f>
        <v>1</v>
      </c>
      <c r="D76" s="3">
        <f ca="1">OFFSET(Results!$G$1,($A76-1)*teams/2+$B76,$C76-1)</f>
        <v>0</v>
      </c>
      <c r="E76" s="3">
        <f ca="1">OFFSET(Results!$H$1,($A76-1)*teams/2+$B76,1-$C76)</f>
        <v>0</v>
      </c>
      <c r="F76" s="3">
        <f ca="1">OFFSET(Results!I$1,($A76-1)*teams/2+$B76,$C76-1)</f>
        <v>0</v>
      </c>
      <c r="G76" s="3">
        <f ca="1">OFFSET(Results!J$1,($A76-1)*teams/2+$B76,1-$C76)</f>
        <v>0</v>
      </c>
      <c r="H76" s="3">
        <f t="shared" ca="1" si="63"/>
        <v>0</v>
      </c>
      <c r="I76" s="3">
        <f ca="1">OFFSET(Results!K$1,($A76-1)*teams/2+$B76,$C76-1)</f>
        <v>0</v>
      </c>
      <c r="J76" s="3">
        <f ca="1">OFFSET(Results!L$1,($A76-1)*teams/2+$B76,1-$C76)</f>
        <v>0</v>
      </c>
      <c r="K76" s="3">
        <f t="shared" ca="1" si="64"/>
        <v>0</v>
      </c>
      <c r="L76" s="3">
        <f t="shared" ca="1" si="60"/>
        <v>0</v>
      </c>
      <c r="M76" s="3">
        <f t="shared" ca="1" si="61"/>
        <v>0</v>
      </c>
      <c r="N76" s="3">
        <f ca="1">OFFSET(Results!M$1,($A76-1)*teams/2+$B76,0)</f>
        <v>0</v>
      </c>
      <c r="O76" s="3">
        <f ca="1">IF(N76=0,0,VLOOKUP(E76,'Working - Table'!$C$2:$N$21,12,FALSE))</f>
        <v>0</v>
      </c>
      <c r="P76">
        <f t="shared" ca="1" si="65"/>
        <v>0</v>
      </c>
      <c r="Q76">
        <f t="shared" ca="1" si="66"/>
        <v>0</v>
      </c>
      <c r="R76">
        <f t="shared" ca="1" si="67"/>
        <v>0</v>
      </c>
    </row>
    <row r="77" spans="1:18" x14ac:dyDescent="0.25">
      <c r="A77" s="3">
        <f t="shared" si="68"/>
        <v>6</v>
      </c>
      <c r="B77" s="3">
        <f t="shared" si="69"/>
        <v>3</v>
      </c>
      <c r="C77" s="3">
        <f t="shared" ref="C77" si="79">C63</f>
        <v>2</v>
      </c>
      <c r="D77" s="3">
        <f ca="1">OFFSET(Results!$G$1,($A77-1)*teams/2+$B77,$C77-1)</f>
        <v>0</v>
      </c>
      <c r="E77" s="3">
        <f ca="1">OFFSET(Results!$H$1,($A77-1)*teams/2+$B77,1-$C77)</f>
        <v>0</v>
      </c>
      <c r="F77" s="3">
        <f ca="1">OFFSET(Results!I$1,($A77-1)*teams/2+$B77,$C77-1)</f>
        <v>0</v>
      </c>
      <c r="G77" s="3">
        <f ca="1">OFFSET(Results!J$1,($A77-1)*teams/2+$B77,1-$C77)</f>
        <v>0</v>
      </c>
      <c r="H77" s="3">
        <f t="shared" ca="1" si="63"/>
        <v>0</v>
      </c>
      <c r="I77" s="3">
        <f ca="1">OFFSET(Results!K$1,($A77-1)*teams/2+$B77,$C77-1)</f>
        <v>0</v>
      </c>
      <c r="J77" s="3">
        <f ca="1">OFFSET(Results!L$1,($A77-1)*teams/2+$B77,1-$C77)</f>
        <v>0</v>
      </c>
      <c r="K77" s="3">
        <f t="shared" ca="1" si="64"/>
        <v>0</v>
      </c>
      <c r="L77" s="3">
        <f t="shared" ca="1" si="60"/>
        <v>0</v>
      </c>
      <c r="M77" s="3">
        <f t="shared" ca="1" si="61"/>
        <v>0</v>
      </c>
      <c r="N77" s="3">
        <f ca="1">OFFSET(Results!M$1,($A77-1)*teams/2+$B77,0)</f>
        <v>0</v>
      </c>
      <c r="O77" s="3">
        <f ca="1">IF(N77=0,0,VLOOKUP(E77,'Working - Table'!$C$2:$N$21,12,FALSE))</f>
        <v>0</v>
      </c>
      <c r="P77">
        <f t="shared" ca="1" si="65"/>
        <v>0</v>
      </c>
      <c r="Q77">
        <f t="shared" ca="1" si="66"/>
        <v>0</v>
      </c>
      <c r="R77">
        <f t="shared" ca="1" si="67"/>
        <v>0</v>
      </c>
    </row>
    <row r="78" spans="1:18" x14ac:dyDescent="0.25">
      <c r="A78" s="3">
        <f t="shared" si="68"/>
        <v>6</v>
      </c>
      <c r="B78" s="3">
        <f t="shared" si="69"/>
        <v>4</v>
      </c>
      <c r="C78" s="3">
        <f t="shared" ref="C78" si="80">C64</f>
        <v>1</v>
      </c>
      <c r="D78" s="3">
        <f ca="1">OFFSET(Results!$G$1,($A78-1)*teams/2+$B78,$C78-1)</f>
        <v>0</v>
      </c>
      <c r="E78" s="3">
        <f ca="1">OFFSET(Results!$H$1,($A78-1)*teams/2+$B78,1-$C78)</f>
        <v>0</v>
      </c>
      <c r="F78" s="3">
        <f ca="1">OFFSET(Results!I$1,($A78-1)*teams/2+$B78,$C78-1)</f>
        <v>0</v>
      </c>
      <c r="G78" s="3">
        <f ca="1">OFFSET(Results!J$1,($A78-1)*teams/2+$B78,1-$C78)</f>
        <v>0</v>
      </c>
      <c r="H78" s="3">
        <f t="shared" ca="1" si="63"/>
        <v>0</v>
      </c>
      <c r="I78" s="3">
        <f ca="1">OFFSET(Results!K$1,($A78-1)*teams/2+$B78,$C78-1)</f>
        <v>0</v>
      </c>
      <c r="J78" s="3">
        <f ca="1">OFFSET(Results!L$1,($A78-1)*teams/2+$B78,1-$C78)</f>
        <v>0</v>
      </c>
      <c r="K78" s="3">
        <f t="shared" ca="1" si="64"/>
        <v>0</v>
      </c>
      <c r="L78" s="3">
        <f t="shared" ca="1" si="60"/>
        <v>0</v>
      </c>
      <c r="M78" s="3">
        <f t="shared" ca="1" si="61"/>
        <v>0</v>
      </c>
      <c r="N78" s="3">
        <f ca="1">OFFSET(Results!M$1,($A78-1)*teams/2+$B78,0)</f>
        <v>0</v>
      </c>
      <c r="O78" s="3">
        <f ca="1">IF(N78=0,0,VLOOKUP(E78,'Working - Table'!$C$2:$N$21,12,FALSE))</f>
        <v>0</v>
      </c>
      <c r="P78">
        <f t="shared" ca="1" si="65"/>
        <v>0</v>
      </c>
      <c r="Q78">
        <f t="shared" ca="1" si="66"/>
        <v>0</v>
      </c>
      <c r="R78">
        <f t="shared" ca="1" si="67"/>
        <v>0</v>
      </c>
    </row>
    <row r="79" spans="1:18" x14ac:dyDescent="0.25">
      <c r="A79" s="3">
        <f t="shared" si="68"/>
        <v>6</v>
      </c>
      <c r="B79" s="3">
        <f t="shared" si="69"/>
        <v>4</v>
      </c>
      <c r="C79" s="3">
        <f t="shared" ref="C79" si="81">C65</f>
        <v>2</v>
      </c>
      <c r="D79" s="3">
        <f ca="1">OFFSET(Results!$G$1,($A79-1)*teams/2+$B79,$C79-1)</f>
        <v>0</v>
      </c>
      <c r="E79" s="3">
        <f ca="1">OFFSET(Results!$H$1,($A79-1)*teams/2+$B79,1-$C79)</f>
        <v>0</v>
      </c>
      <c r="F79" s="3">
        <f ca="1">OFFSET(Results!I$1,($A79-1)*teams/2+$B79,$C79-1)</f>
        <v>0</v>
      </c>
      <c r="G79" s="3">
        <f ca="1">OFFSET(Results!J$1,($A79-1)*teams/2+$B79,1-$C79)</f>
        <v>0</v>
      </c>
      <c r="H79" s="3">
        <f t="shared" ca="1" si="63"/>
        <v>0</v>
      </c>
      <c r="I79" s="3">
        <f ca="1">OFFSET(Results!K$1,($A79-1)*teams/2+$B79,$C79-1)</f>
        <v>0</v>
      </c>
      <c r="J79" s="3">
        <f ca="1">OFFSET(Results!L$1,($A79-1)*teams/2+$B79,1-$C79)</f>
        <v>0</v>
      </c>
      <c r="K79" s="3">
        <f t="shared" ca="1" si="64"/>
        <v>0</v>
      </c>
      <c r="L79" s="3">
        <f t="shared" ca="1" si="60"/>
        <v>0</v>
      </c>
      <c r="M79" s="3">
        <f t="shared" ca="1" si="61"/>
        <v>0</v>
      </c>
      <c r="N79" s="3">
        <f ca="1">OFFSET(Results!M$1,($A79-1)*teams/2+$B79,0)</f>
        <v>0</v>
      </c>
      <c r="O79" s="3">
        <f ca="1">IF(N79=0,0,VLOOKUP(E79,'Working - Table'!$C$2:$N$21,12,FALSE))</f>
        <v>0</v>
      </c>
      <c r="P79">
        <f t="shared" ca="1" si="65"/>
        <v>0</v>
      </c>
      <c r="Q79">
        <f t="shared" ca="1" si="66"/>
        <v>0</v>
      </c>
      <c r="R79">
        <f t="shared" ca="1" si="67"/>
        <v>0</v>
      </c>
    </row>
    <row r="80" spans="1:18" x14ac:dyDescent="0.25">
      <c r="A80" s="3">
        <f t="shared" si="68"/>
        <v>6</v>
      </c>
      <c r="B80" s="3">
        <f t="shared" si="69"/>
        <v>5</v>
      </c>
      <c r="C80" s="3">
        <f t="shared" ref="C80" si="82">C66</f>
        <v>1</v>
      </c>
      <c r="D80" s="3">
        <f ca="1">OFFSET(Results!$G$1,($A80-1)*teams/2+$B80,$C80-1)</f>
        <v>0</v>
      </c>
      <c r="E80" s="3">
        <f ca="1">OFFSET(Results!$H$1,($A80-1)*teams/2+$B80,1-$C80)</f>
        <v>0</v>
      </c>
      <c r="F80" s="3">
        <f ca="1">OFFSET(Results!I$1,($A80-1)*teams/2+$B80,$C80-1)</f>
        <v>0</v>
      </c>
      <c r="G80" s="3">
        <f ca="1">OFFSET(Results!J$1,($A80-1)*teams/2+$B80,1-$C80)</f>
        <v>0</v>
      </c>
      <c r="H80" s="3">
        <f t="shared" ca="1" si="63"/>
        <v>0</v>
      </c>
      <c r="I80" s="3">
        <f ca="1">OFFSET(Results!K$1,($A80-1)*teams/2+$B80,$C80-1)</f>
        <v>0</v>
      </c>
      <c r="J80" s="3">
        <f ca="1">OFFSET(Results!L$1,($A80-1)*teams/2+$B80,1-$C80)</f>
        <v>0</v>
      </c>
      <c r="K80" s="3">
        <f t="shared" ca="1" si="64"/>
        <v>0</v>
      </c>
      <c r="L80" s="3">
        <f t="shared" ca="1" si="60"/>
        <v>0</v>
      </c>
      <c r="M80" s="3">
        <f t="shared" ca="1" si="61"/>
        <v>0</v>
      </c>
      <c r="N80" s="3">
        <f ca="1">OFFSET(Results!M$1,($A80-1)*teams/2+$B80,0)</f>
        <v>0</v>
      </c>
      <c r="O80" s="3">
        <f ca="1">IF(N80=0,0,VLOOKUP(E80,'Working - Table'!$C$2:$N$21,12,FALSE))</f>
        <v>0</v>
      </c>
      <c r="P80">
        <f t="shared" ca="1" si="65"/>
        <v>0</v>
      </c>
      <c r="Q80">
        <f t="shared" ca="1" si="66"/>
        <v>0</v>
      </c>
      <c r="R80">
        <f t="shared" ca="1" si="67"/>
        <v>0</v>
      </c>
    </row>
    <row r="81" spans="1:18" x14ac:dyDescent="0.25">
      <c r="A81" s="3">
        <f t="shared" si="68"/>
        <v>6</v>
      </c>
      <c r="B81" s="3">
        <f t="shared" si="69"/>
        <v>5</v>
      </c>
      <c r="C81" s="3">
        <f t="shared" ref="C81" si="83">C67</f>
        <v>2</v>
      </c>
      <c r="D81" s="3">
        <f ca="1">OFFSET(Results!$G$1,($A81-1)*teams/2+$B81,$C81-1)</f>
        <v>0</v>
      </c>
      <c r="E81" s="3">
        <f ca="1">OFFSET(Results!$H$1,($A81-1)*teams/2+$B81,1-$C81)</f>
        <v>0</v>
      </c>
      <c r="F81" s="3">
        <f ca="1">OFFSET(Results!I$1,($A81-1)*teams/2+$B81,$C81-1)</f>
        <v>0</v>
      </c>
      <c r="G81" s="3">
        <f ca="1">OFFSET(Results!J$1,($A81-1)*teams/2+$B81,1-$C81)</f>
        <v>0</v>
      </c>
      <c r="H81" s="3">
        <f t="shared" ca="1" si="63"/>
        <v>0</v>
      </c>
      <c r="I81" s="3">
        <f ca="1">OFFSET(Results!K$1,($A81-1)*teams/2+$B81,$C81-1)</f>
        <v>0</v>
      </c>
      <c r="J81" s="3">
        <f ca="1">OFFSET(Results!L$1,($A81-1)*teams/2+$B81,1-$C81)</f>
        <v>0</v>
      </c>
      <c r="K81" s="3">
        <f t="shared" ca="1" si="64"/>
        <v>0</v>
      </c>
      <c r="L81" s="3">
        <f t="shared" ca="1" si="60"/>
        <v>0</v>
      </c>
      <c r="M81" s="3">
        <f t="shared" ca="1" si="61"/>
        <v>0</v>
      </c>
      <c r="N81" s="3">
        <f ca="1">OFFSET(Results!M$1,($A81-1)*teams/2+$B81,0)</f>
        <v>0</v>
      </c>
      <c r="O81" s="3">
        <f ca="1">IF(N81=0,0,VLOOKUP(E81,'Working - Table'!$C$2:$N$21,12,FALSE))</f>
        <v>0</v>
      </c>
      <c r="P81">
        <f t="shared" ca="1" si="65"/>
        <v>0</v>
      </c>
      <c r="Q81">
        <f t="shared" ca="1" si="66"/>
        <v>0</v>
      </c>
      <c r="R81">
        <f t="shared" ca="1" si="67"/>
        <v>0</v>
      </c>
    </row>
    <row r="82" spans="1:18" x14ac:dyDescent="0.25">
      <c r="A82" s="3">
        <f t="shared" si="68"/>
        <v>6</v>
      </c>
      <c r="B82" s="3">
        <f t="shared" si="69"/>
        <v>6</v>
      </c>
      <c r="C82" s="3">
        <f t="shared" ref="C82" si="84">C68</f>
        <v>1</v>
      </c>
      <c r="D82" s="3">
        <f ca="1">OFFSET(Results!$G$1,($A82-1)*teams/2+$B82,$C82-1)</f>
        <v>0</v>
      </c>
      <c r="E82" s="3">
        <f ca="1">OFFSET(Results!$H$1,($A82-1)*teams/2+$B82,1-$C82)</f>
        <v>0</v>
      </c>
      <c r="F82" s="3">
        <f ca="1">OFFSET(Results!I$1,($A82-1)*teams/2+$B82,$C82-1)</f>
        <v>0</v>
      </c>
      <c r="G82" s="3">
        <f ca="1">OFFSET(Results!J$1,($A82-1)*teams/2+$B82,1-$C82)</f>
        <v>0</v>
      </c>
      <c r="H82" s="3">
        <f t="shared" ca="1" si="63"/>
        <v>0</v>
      </c>
      <c r="I82" s="3">
        <f ca="1">OFFSET(Results!K$1,($A82-1)*teams/2+$B82,$C82-1)</f>
        <v>0</v>
      </c>
      <c r="J82" s="3">
        <f ca="1">OFFSET(Results!L$1,($A82-1)*teams/2+$B82,1-$C82)</f>
        <v>0</v>
      </c>
      <c r="K82" s="3">
        <f t="shared" ca="1" si="64"/>
        <v>0</v>
      </c>
      <c r="L82" s="3">
        <f t="shared" ca="1" si="60"/>
        <v>0</v>
      </c>
      <c r="M82" s="3">
        <f t="shared" ca="1" si="61"/>
        <v>0</v>
      </c>
      <c r="N82" s="3">
        <f ca="1">OFFSET(Results!M$1,($A82-1)*teams/2+$B82,0)</f>
        <v>0</v>
      </c>
      <c r="O82" s="3">
        <f ca="1">IF(N82=0,0,VLOOKUP(E82,'Working - Table'!$C$2:$N$21,12,FALSE))</f>
        <v>0</v>
      </c>
      <c r="P82">
        <f t="shared" ca="1" si="65"/>
        <v>0</v>
      </c>
      <c r="Q82">
        <f t="shared" ca="1" si="66"/>
        <v>0</v>
      </c>
      <c r="R82">
        <f t="shared" ca="1" si="67"/>
        <v>0</v>
      </c>
    </row>
    <row r="83" spans="1:18" x14ac:dyDescent="0.25">
      <c r="A83" s="3">
        <f t="shared" si="68"/>
        <v>6</v>
      </c>
      <c r="B83" s="3">
        <f t="shared" si="69"/>
        <v>6</v>
      </c>
      <c r="C83" s="3">
        <f t="shared" ref="C83" si="85">C69</f>
        <v>2</v>
      </c>
      <c r="D83" s="3">
        <f ca="1">OFFSET(Results!$G$1,($A83-1)*teams/2+$B83,$C83-1)</f>
        <v>0</v>
      </c>
      <c r="E83" s="3">
        <f ca="1">OFFSET(Results!$H$1,($A83-1)*teams/2+$B83,1-$C83)</f>
        <v>0</v>
      </c>
      <c r="F83" s="3">
        <f ca="1">OFFSET(Results!I$1,($A83-1)*teams/2+$B83,$C83-1)</f>
        <v>0</v>
      </c>
      <c r="G83" s="3">
        <f ca="1">OFFSET(Results!J$1,($A83-1)*teams/2+$B83,1-$C83)</f>
        <v>0</v>
      </c>
      <c r="H83" s="3">
        <f t="shared" ca="1" si="63"/>
        <v>0</v>
      </c>
      <c r="I83" s="3">
        <f ca="1">OFFSET(Results!K$1,($A83-1)*teams/2+$B83,$C83-1)</f>
        <v>0</v>
      </c>
      <c r="J83" s="3">
        <f ca="1">OFFSET(Results!L$1,($A83-1)*teams/2+$B83,1-$C83)</f>
        <v>0</v>
      </c>
      <c r="K83" s="3">
        <f t="shared" ca="1" si="64"/>
        <v>0</v>
      </c>
      <c r="L83" s="3">
        <f t="shared" ca="1" si="60"/>
        <v>0</v>
      </c>
      <c r="M83" s="3">
        <f t="shared" ca="1" si="61"/>
        <v>0</v>
      </c>
      <c r="N83" s="3">
        <f ca="1">OFFSET(Results!M$1,($A83-1)*teams/2+$B83,0)</f>
        <v>0</v>
      </c>
      <c r="O83" s="3">
        <f ca="1">IF(N83=0,0,VLOOKUP(E83,'Working - Table'!$C$2:$N$21,12,FALSE))</f>
        <v>0</v>
      </c>
      <c r="P83">
        <f t="shared" ca="1" si="65"/>
        <v>0</v>
      </c>
      <c r="Q83">
        <f t="shared" ca="1" si="66"/>
        <v>0</v>
      </c>
      <c r="R83">
        <f t="shared" ca="1" si="67"/>
        <v>0</v>
      </c>
    </row>
    <row r="84" spans="1:18" x14ac:dyDescent="0.25">
      <c r="A84" s="3">
        <f t="shared" si="68"/>
        <v>6</v>
      </c>
      <c r="B84" s="3">
        <f t="shared" si="69"/>
        <v>7</v>
      </c>
      <c r="C84" s="3">
        <f t="shared" ref="C84" si="86">C70</f>
        <v>1</v>
      </c>
      <c r="D84" s="3">
        <f ca="1">OFFSET(Results!$G$1,($A84-1)*teams/2+$B84,$C84-1)</f>
        <v>0</v>
      </c>
      <c r="E84" s="3">
        <f ca="1">OFFSET(Results!$H$1,($A84-1)*teams/2+$B84,1-$C84)</f>
        <v>0</v>
      </c>
      <c r="F84" s="3">
        <f ca="1">OFFSET(Results!I$1,($A84-1)*teams/2+$B84,$C84-1)</f>
        <v>0</v>
      </c>
      <c r="G84" s="3">
        <f ca="1">OFFSET(Results!J$1,($A84-1)*teams/2+$B84,1-$C84)</f>
        <v>0</v>
      </c>
      <c r="H84" s="3">
        <f t="shared" ca="1" si="63"/>
        <v>0</v>
      </c>
      <c r="I84" s="3">
        <f ca="1">OFFSET(Results!K$1,($A84-1)*teams/2+$B84,$C84-1)</f>
        <v>0</v>
      </c>
      <c r="J84" s="3">
        <f ca="1">OFFSET(Results!L$1,($A84-1)*teams/2+$B84,1-$C84)</f>
        <v>0</v>
      </c>
      <c r="K84" s="3">
        <f t="shared" ca="1" si="64"/>
        <v>0</v>
      </c>
      <c r="L84" s="3">
        <f t="shared" ca="1" si="60"/>
        <v>0</v>
      </c>
      <c r="M84" s="3">
        <f t="shared" ca="1" si="61"/>
        <v>0</v>
      </c>
      <c r="N84" s="3">
        <f ca="1">OFFSET(Results!M$1,($A84-1)*teams/2+$B84,0)</f>
        <v>0</v>
      </c>
      <c r="O84" s="3">
        <f ca="1">IF(N84=0,0,VLOOKUP(E84,'Working - Table'!$C$2:$N$21,12,FALSE))</f>
        <v>0</v>
      </c>
      <c r="P84">
        <f t="shared" ca="1" si="65"/>
        <v>0</v>
      </c>
      <c r="Q84">
        <f t="shared" ca="1" si="66"/>
        <v>0</v>
      </c>
      <c r="R84">
        <f t="shared" ca="1" si="67"/>
        <v>0</v>
      </c>
    </row>
    <row r="85" spans="1:18" x14ac:dyDescent="0.25">
      <c r="A85" s="3">
        <f t="shared" si="68"/>
        <v>6</v>
      </c>
      <c r="B85" s="3">
        <f t="shared" si="69"/>
        <v>7</v>
      </c>
      <c r="C85" s="3">
        <f t="shared" ref="C85" si="87">C71</f>
        <v>2</v>
      </c>
      <c r="D85" s="3">
        <f ca="1">OFFSET(Results!$G$1,($A85-1)*teams/2+$B85,$C85-1)</f>
        <v>0</v>
      </c>
      <c r="E85" s="3">
        <f ca="1">OFFSET(Results!$H$1,($A85-1)*teams/2+$B85,1-$C85)</f>
        <v>0</v>
      </c>
      <c r="F85" s="3">
        <f ca="1">OFFSET(Results!I$1,($A85-1)*teams/2+$B85,$C85-1)</f>
        <v>0</v>
      </c>
      <c r="G85" s="3">
        <f ca="1">OFFSET(Results!J$1,($A85-1)*teams/2+$B85,1-$C85)</f>
        <v>0</v>
      </c>
      <c r="H85" s="3">
        <f t="shared" ca="1" si="63"/>
        <v>0</v>
      </c>
      <c r="I85" s="3">
        <f ca="1">OFFSET(Results!K$1,($A85-1)*teams/2+$B85,$C85-1)</f>
        <v>0</v>
      </c>
      <c r="J85" s="3">
        <f ca="1">OFFSET(Results!L$1,($A85-1)*teams/2+$B85,1-$C85)</f>
        <v>0</v>
      </c>
      <c r="K85" s="3">
        <f t="shared" ca="1" si="64"/>
        <v>0</v>
      </c>
      <c r="L85" s="3">
        <f t="shared" ca="1" si="60"/>
        <v>0</v>
      </c>
      <c r="M85" s="3">
        <f t="shared" ca="1" si="61"/>
        <v>0</v>
      </c>
      <c r="N85" s="3">
        <f ca="1">OFFSET(Results!M$1,($A85-1)*teams/2+$B85,0)</f>
        <v>0</v>
      </c>
      <c r="O85" s="3">
        <f ca="1">IF(N85=0,0,VLOOKUP(E85,'Working - Table'!$C$2:$N$21,12,FALSE))</f>
        <v>0</v>
      </c>
      <c r="P85">
        <f t="shared" ca="1" si="65"/>
        <v>0</v>
      </c>
      <c r="Q85">
        <f t="shared" ca="1" si="66"/>
        <v>0</v>
      </c>
      <c r="R85">
        <f t="shared" ca="1" si="67"/>
        <v>0</v>
      </c>
    </row>
    <row r="86" spans="1:18" x14ac:dyDescent="0.25">
      <c r="A86" s="3">
        <f t="shared" si="68"/>
        <v>7</v>
      </c>
      <c r="B86" s="3">
        <f t="shared" si="69"/>
        <v>1</v>
      </c>
      <c r="C86" s="3">
        <f t="shared" ref="C86" si="88">C72</f>
        <v>1</v>
      </c>
      <c r="D86" s="3">
        <f ca="1">OFFSET(Results!$G$1,($A86-1)*teams/2+$B86,$C86-1)</f>
        <v>0</v>
      </c>
      <c r="E86" s="3">
        <f ca="1">OFFSET(Results!$H$1,($A86-1)*teams/2+$B86,1-$C86)</f>
        <v>0</v>
      </c>
      <c r="F86" s="3">
        <f ca="1">OFFSET(Results!I$1,($A86-1)*teams/2+$B86,$C86-1)</f>
        <v>0</v>
      </c>
      <c r="G86" s="3">
        <f ca="1">OFFSET(Results!J$1,($A86-1)*teams/2+$B86,1-$C86)</f>
        <v>0</v>
      </c>
      <c r="H86" s="3">
        <f t="shared" ca="1" si="63"/>
        <v>0</v>
      </c>
      <c r="I86" s="3">
        <f ca="1">OFFSET(Results!K$1,($A86-1)*teams/2+$B86,$C86-1)</f>
        <v>0</v>
      </c>
      <c r="J86" s="3">
        <f ca="1">OFFSET(Results!L$1,($A86-1)*teams/2+$B86,1-$C86)</f>
        <v>0</v>
      </c>
      <c r="K86" s="3">
        <f t="shared" ca="1" si="64"/>
        <v>0</v>
      </c>
      <c r="L86" s="3">
        <f t="shared" ca="1" si="60"/>
        <v>0</v>
      </c>
      <c r="M86" s="3">
        <f t="shared" ca="1" si="61"/>
        <v>0</v>
      </c>
      <c r="N86" s="3">
        <f ca="1">OFFSET(Results!M$1,($A86-1)*teams/2+$B86,0)</f>
        <v>0</v>
      </c>
      <c r="O86" s="3">
        <f ca="1">IF(N86=0,0,VLOOKUP(E86,'Working - Table'!$C$2:$N$21,12,FALSE))</f>
        <v>0</v>
      </c>
      <c r="P86">
        <f t="shared" ca="1" si="65"/>
        <v>0</v>
      </c>
      <c r="Q86">
        <f t="shared" ca="1" si="66"/>
        <v>0</v>
      </c>
      <c r="R86">
        <f t="shared" ca="1" si="67"/>
        <v>0</v>
      </c>
    </row>
    <row r="87" spans="1:18" x14ac:dyDescent="0.25">
      <c r="A87" s="3">
        <f t="shared" si="68"/>
        <v>7</v>
      </c>
      <c r="B87" s="3">
        <f t="shared" si="69"/>
        <v>1</v>
      </c>
      <c r="C87" s="3">
        <f t="shared" ref="C87" si="89">C73</f>
        <v>2</v>
      </c>
      <c r="D87" s="3">
        <f ca="1">OFFSET(Results!$G$1,($A87-1)*teams/2+$B87,$C87-1)</f>
        <v>0</v>
      </c>
      <c r="E87" s="3">
        <f ca="1">OFFSET(Results!$H$1,($A87-1)*teams/2+$B87,1-$C87)</f>
        <v>0</v>
      </c>
      <c r="F87" s="3">
        <f ca="1">OFFSET(Results!I$1,($A87-1)*teams/2+$B87,$C87-1)</f>
        <v>0</v>
      </c>
      <c r="G87" s="3">
        <f ca="1">OFFSET(Results!J$1,($A87-1)*teams/2+$B87,1-$C87)</f>
        <v>0</v>
      </c>
      <c r="H87" s="3">
        <f t="shared" ca="1" si="63"/>
        <v>0</v>
      </c>
      <c r="I87" s="3">
        <f ca="1">OFFSET(Results!K$1,($A87-1)*teams/2+$B87,$C87-1)</f>
        <v>0</v>
      </c>
      <c r="J87" s="3">
        <f ca="1">OFFSET(Results!L$1,($A87-1)*teams/2+$B87,1-$C87)</f>
        <v>0</v>
      </c>
      <c r="K87" s="3">
        <f t="shared" ca="1" si="64"/>
        <v>0</v>
      </c>
      <c r="L87" s="3">
        <f t="shared" ca="1" si="60"/>
        <v>0</v>
      </c>
      <c r="M87" s="3">
        <f t="shared" ca="1" si="61"/>
        <v>0</v>
      </c>
      <c r="N87" s="3">
        <f ca="1">OFFSET(Results!M$1,($A87-1)*teams/2+$B87,0)</f>
        <v>0</v>
      </c>
      <c r="O87" s="3">
        <f ca="1">IF(N87=0,0,VLOOKUP(E87,'Working - Table'!$C$2:$N$21,12,FALSE))</f>
        <v>0</v>
      </c>
      <c r="P87">
        <f t="shared" ca="1" si="65"/>
        <v>0</v>
      </c>
      <c r="Q87">
        <f t="shared" ca="1" si="66"/>
        <v>0</v>
      </c>
      <c r="R87">
        <f t="shared" ca="1" si="67"/>
        <v>0</v>
      </c>
    </row>
    <row r="88" spans="1:18" x14ac:dyDescent="0.25">
      <c r="A88" s="3">
        <f t="shared" si="68"/>
        <v>7</v>
      </c>
      <c r="B88" s="3">
        <f t="shared" si="69"/>
        <v>2</v>
      </c>
      <c r="C88" s="3">
        <f t="shared" ref="C88" si="90">C74</f>
        <v>1</v>
      </c>
      <c r="D88" s="3">
        <f ca="1">OFFSET(Results!$G$1,($A88-1)*teams/2+$B88,$C88-1)</f>
        <v>0</v>
      </c>
      <c r="E88" s="3">
        <f ca="1">OFFSET(Results!$H$1,($A88-1)*teams/2+$B88,1-$C88)</f>
        <v>0</v>
      </c>
      <c r="F88" s="3">
        <f ca="1">OFFSET(Results!I$1,($A88-1)*teams/2+$B88,$C88-1)</f>
        <v>0</v>
      </c>
      <c r="G88" s="3">
        <f ca="1">OFFSET(Results!J$1,($A88-1)*teams/2+$B88,1-$C88)</f>
        <v>0</v>
      </c>
      <c r="H88" s="3">
        <f t="shared" ca="1" si="63"/>
        <v>0</v>
      </c>
      <c r="I88" s="3">
        <f ca="1">OFFSET(Results!K$1,($A88-1)*teams/2+$B88,$C88-1)</f>
        <v>0</v>
      </c>
      <c r="J88" s="3">
        <f ca="1">OFFSET(Results!L$1,($A88-1)*teams/2+$B88,1-$C88)</f>
        <v>0</v>
      </c>
      <c r="K88" s="3">
        <f t="shared" ca="1" si="64"/>
        <v>0</v>
      </c>
      <c r="L88" s="3">
        <f t="shared" ca="1" si="60"/>
        <v>0</v>
      </c>
      <c r="M88" s="3">
        <f t="shared" ca="1" si="61"/>
        <v>0</v>
      </c>
      <c r="N88" s="3">
        <f ca="1">OFFSET(Results!M$1,($A88-1)*teams/2+$B88,0)</f>
        <v>0</v>
      </c>
      <c r="O88" s="3">
        <f ca="1">IF(N88=0,0,VLOOKUP(E88,'Working - Table'!$C$2:$N$21,12,FALSE))</f>
        <v>0</v>
      </c>
      <c r="P88">
        <f t="shared" ca="1" si="65"/>
        <v>0</v>
      </c>
      <c r="Q88">
        <f t="shared" ca="1" si="66"/>
        <v>0</v>
      </c>
      <c r="R88">
        <f t="shared" ca="1" si="67"/>
        <v>0</v>
      </c>
    </row>
    <row r="89" spans="1:18" x14ac:dyDescent="0.25">
      <c r="A89" s="3">
        <f t="shared" si="68"/>
        <v>7</v>
      </c>
      <c r="B89" s="3">
        <f t="shared" si="69"/>
        <v>2</v>
      </c>
      <c r="C89" s="3">
        <f t="shared" ref="C89" si="91">C75</f>
        <v>2</v>
      </c>
      <c r="D89" s="3">
        <f ca="1">OFFSET(Results!$G$1,($A89-1)*teams/2+$B89,$C89-1)</f>
        <v>0</v>
      </c>
      <c r="E89" s="3">
        <f ca="1">OFFSET(Results!$H$1,($A89-1)*teams/2+$B89,1-$C89)</f>
        <v>0</v>
      </c>
      <c r="F89" s="3">
        <f ca="1">OFFSET(Results!I$1,($A89-1)*teams/2+$B89,$C89-1)</f>
        <v>0</v>
      </c>
      <c r="G89" s="3">
        <f ca="1">OFFSET(Results!J$1,($A89-1)*teams/2+$B89,1-$C89)</f>
        <v>0</v>
      </c>
      <c r="H89" s="3">
        <f t="shared" ca="1" si="63"/>
        <v>0</v>
      </c>
      <c r="I89" s="3">
        <f ca="1">OFFSET(Results!K$1,($A89-1)*teams/2+$B89,$C89-1)</f>
        <v>0</v>
      </c>
      <c r="J89" s="3">
        <f ca="1">OFFSET(Results!L$1,($A89-1)*teams/2+$B89,1-$C89)</f>
        <v>0</v>
      </c>
      <c r="K89" s="3">
        <f t="shared" ca="1" si="64"/>
        <v>0</v>
      </c>
      <c r="L89" s="3">
        <f t="shared" ca="1" si="60"/>
        <v>0</v>
      </c>
      <c r="M89" s="3">
        <f t="shared" ca="1" si="61"/>
        <v>0</v>
      </c>
      <c r="N89" s="3">
        <f ca="1">OFFSET(Results!M$1,($A89-1)*teams/2+$B89,0)</f>
        <v>0</v>
      </c>
      <c r="O89" s="3">
        <f ca="1">IF(N89=0,0,VLOOKUP(E89,'Working - Table'!$C$2:$N$21,12,FALSE))</f>
        <v>0</v>
      </c>
      <c r="P89">
        <f t="shared" ca="1" si="65"/>
        <v>0</v>
      </c>
      <c r="Q89">
        <f t="shared" ca="1" si="66"/>
        <v>0</v>
      </c>
      <c r="R89">
        <f t="shared" ca="1" si="67"/>
        <v>0</v>
      </c>
    </row>
    <row r="90" spans="1:18" x14ac:dyDescent="0.25">
      <c r="A90" s="3">
        <f t="shared" si="68"/>
        <v>7</v>
      </c>
      <c r="B90" s="3">
        <f t="shared" si="69"/>
        <v>3</v>
      </c>
      <c r="C90" s="3">
        <f t="shared" ref="C90" si="92">C76</f>
        <v>1</v>
      </c>
      <c r="D90" s="3">
        <f ca="1">OFFSET(Results!$G$1,($A90-1)*teams/2+$B90,$C90-1)</f>
        <v>0</v>
      </c>
      <c r="E90" s="3">
        <f ca="1">OFFSET(Results!$H$1,($A90-1)*teams/2+$B90,1-$C90)</f>
        <v>0</v>
      </c>
      <c r="F90" s="3">
        <f ca="1">OFFSET(Results!I$1,($A90-1)*teams/2+$B90,$C90-1)</f>
        <v>0</v>
      </c>
      <c r="G90" s="3">
        <f ca="1">OFFSET(Results!J$1,($A90-1)*teams/2+$B90,1-$C90)</f>
        <v>0</v>
      </c>
      <c r="H90" s="3">
        <f t="shared" ca="1" si="63"/>
        <v>0</v>
      </c>
      <c r="I90" s="3">
        <f ca="1">OFFSET(Results!K$1,($A90-1)*teams/2+$B90,$C90-1)</f>
        <v>0</v>
      </c>
      <c r="J90" s="3">
        <f ca="1">OFFSET(Results!L$1,($A90-1)*teams/2+$B90,1-$C90)</f>
        <v>0</v>
      </c>
      <c r="K90" s="3">
        <f t="shared" ca="1" si="64"/>
        <v>0</v>
      </c>
      <c r="L90" s="3">
        <f t="shared" ca="1" si="60"/>
        <v>0</v>
      </c>
      <c r="M90" s="3">
        <f t="shared" ca="1" si="61"/>
        <v>0</v>
      </c>
      <c r="N90" s="3">
        <f ca="1">OFFSET(Results!M$1,($A90-1)*teams/2+$B90,0)</f>
        <v>0</v>
      </c>
      <c r="O90" s="3">
        <f ca="1">IF(N90=0,0,VLOOKUP(E90,'Working - Table'!$C$2:$N$21,12,FALSE))</f>
        <v>0</v>
      </c>
      <c r="P90">
        <f t="shared" ca="1" si="65"/>
        <v>0</v>
      </c>
      <c r="Q90">
        <f t="shared" ca="1" si="66"/>
        <v>0</v>
      </c>
      <c r="R90">
        <f t="shared" ca="1" si="67"/>
        <v>0</v>
      </c>
    </row>
    <row r="91" spans="1:18" x14ac:dyDescent="0.25">
      <c r="A91" s="3">
        <f t="shared" si="68"/>
        <v>7</v>
      </c>
      <c r="B91" s="3">
        <f t="shared" si="69"/>
        <v>3</v>
      </c>
      <c r="C91" s="3">
        <f t="shared" ref="C91" si="93">C77</f>
        <v>2</v>
      </c>
      <c r="D91" s="3">
        <f ca="1">OFFSET(Results!$G$1,($A91-1)*teams/2+$B91,$C91-1)</f>
        <v>0</v>
      </c>
      <c r="E91" s="3">
        <f ca="1">OFFSET(Results!$H$1,($A91-1)*teams/2+$B91,1-$C91)</f>
        <v>0</v>
      </c>
      <c r="F91" s="3">
        <f ca="1">OFFSET(Results!I$1,($A91-1)*teams/2+$B91,$C91-1)</f>
        <v>0</v>
      </c>
      <c r="G91" s="3">
        <f ca="1">OFFSET(Results!J$1,($A91-1)*teams/2+$B91,1-$C91)</f>
        <v>0</v>
      </c>
      <c r="H91" s="3">
        <f t="shared" ca="1" si="63"/>
        <v>0</v>
      </c>
      <c r="I91" s="3">
        <f ca="1">OFFSET(Results!K$1,($A91-1)*teams/2+$B91,$C91-1)</f>
        <v>0</v>
      </c>
      <c r="J91" s="3">
        <f ca="1">OFFSET(Results!L$1,($A91-1)*teams/2+$B91,1-$C91)</f>
        <v>0</v>
      </c>
      <c r="K91" s="3">
        <f t="shared" ca="1" si="64"/>
        <v>0</v>
      </c>
      <c r="L91" s="3">
        <f t="shared" ca="1" si="60"/>
        <v>0</v>
      </c>
      <c r="M91" s="3">
        <f t="shared" ca="1" si="61"/>
        <v>0</v>
      </c>
      <c r="N91" s="3">
        <f ca="1">OFFSET(Results!M$1,($A91-1)*teams/2+$B91,0)</f>
        <v>0</v>
      </c>
      <c r="O91" s="3">
        <f ca="1">IF(N91=0,0,VLOOKUP(E91,'Working - Table'!$C$2:$N$21,12,FALSE))</f>
        <v>0</v>
      </c>
      <c r="P91">
        <f t="shared" ca="1" si="65"/>
        <v>0</v>
      </c>
      <c r="Q91">
        <f t="shared" ca="1" si="66"/>
        <v>0</v>
      </c>
      <c r="R91">
        <f t="shared" ca="1" si="67"/>
        <v>0</v>
      </c>
    </row>
    <row r="92" spans="1:18" x14ac:dyDescent="0.25">
      <c r="A92" s="3">
        <f t="shared" si="68"/>
        <v>7</v>
      </c>
      <c r="B92" s="3">
        <f t="shared" si="69"/>
        <v>4</v>
      </c>
      <c r="C92" s="3">
        <f t="shared" ref="C92" si="94">C78</f>
        <v>1</v>
      </c>
      <c r="D92" s="3">
        <f ca="1">OFFSET(Results!$G$1,($A92-1)*teams/2+$B92,$C92-1)</f>
        <v>0</v>
      </c>
      <c r="E92" s="3">
        <f ca="1">OFFSET(Results!$H$1,($A92-1)*teams/2+$B92,1-$C92)</f>
        <v>0</v>
      </c>
      <c r="F92" s="3">
        <f ca="1">OFFSET(Results!I$1,($A92-1)*teams/2+$B92,$C92-1)</f>
        <v>0</v>
      </c>
      <c r="G92" s="3">
        <f ca="1">OFFSET(Results!J$1,($A92-1)*teams/2+$B92,1-$C92)</f>
        <v>0</v>
      </c>
      <c r="H92" s="3">
        <f t="shared" ca="1" si="63"/>
        <v>0</v>
      </c>
      <c r="I92" s="3">
        <f ca="1">OFFSET(Results!K$1,($A92-1)*teams/2+$B92,$C92-1)</f>
        <v>0</v>
      </c>
      <c r="J92" s="3">
        <f ca="1">OFFSET(Results!L$1,($A92-1)*teams/2+$B92,1-$C92)</f>
        <v>0</v>
      </c>
      <c r="K92" s="3">
        <f t="shared" ca="1" si="64"/>
        <v>0</v>
      </c>
      <c r="L92" s="3">
        <f t="shared" ca="1" si="60"/>
        <v>0</v>
      </c>
      <c r="M92" s="3">
        <f t="shared" ca="1" si="61"/>
        <v>0</v>
      </c>
      <c r="N92" s="3">
        <f ca="1">OFFSET(Results!M$1,($A92-1)*teams/2+$B92,0)</f>
        <v>0</v>
      </c>
      <c r="O92" s="3">
        <f ca="1">IF(N92=0,0,VLOOKUP(E92,'Working - Table'!$C$2:$N$21,12,FALSE))</f>
        <v>0</v>
      </c>
      <c r="P92">
        <f t="shared" ca="1" si="65"/>
        <v>0</v>
      </c>
      <c r="Q92">
        <f t="shared" ca="1" si="66"/>
        <v>0</v>
      </c>
      <c r="R92">
        <f t="shared" ca="1" si="67"/>
        <v>0</v>
      </c>
    </row>
    <row r="93" spans="1:18" x14ac:dyDescent="0.25">
      <c r="A93" s="3">
        <f t="shared" si="68"/>
        <v>7</v>
      </c>
      <c r="B93" s="3">
        <f t="shared" si="69"/>
        <v>4</v>
      </c>
      <c r="C93" s="3">
        <f t="shared" ref="C93" si="95">C79</f>
        <v>2</v>
      </c>
      <c r="D93" s="3">
        <f ca="1">OFFSET(Results!$G$1,($A93-1)*teams/2+$B93,$C93-1)</f>
        <v>0</v>
      </c>
      <c r="E93" s="3">
        <f ca="1">OFFSET(Results!$H$1,($A93-1)*teams/2+$B93,1-$C93)</f>
        <v>0</v>
      </c>
      <c r="F93" s="3">
        <f ca="1">OFFSET(Results!I$1,($A93-1)*teams/2+$B93,$C93-1)</f>
        <v>0</v>
      </c>
      <c r="G93" s="3">
        <f ca="1">OFFSET(Results!J$1,($A93-1)*teams/2+$B93,1-$C93)</f>
        <v>0</v>
      </c>
      <c r="H93" s="3">
        <f t="shared" ca="1" si="63"/>
        <v>0</v>
      </c>
      <c r="I93" s="3">
        <f ca="1">OFFSET(Results!K$1,($A93-1)*teams/2+$B93,$C93-1)</f>
        <v>0</v>
      </c>
      <c r="J93" s="3">
        <f ca="1">OFFSET(Results!L$1,($A93-1)*teams/2+$B93,1-$C93)</f>
        <v>0</v>
      </c>
      <c r="K93" s="3">
        <f t="shared" ca="1" si="64"/>
        <v>0</v>
      </c>
      <c r="L93" s="3">
        <f t="shared" ca="1" si="60"/>
        <v>0</v>
      </c>
      <c r="M93" s="3">
        <f t="shared" ca="1" si="61"/>
        <v>0</v>
      </c>
      <c r="N93" s="3">
        <f ca="1">OFFSET(Results!M$1,($A93-1)*teams/2+$B93,0)</f>
        <v>0</v>
      </c>
      <c r="O93" s="3">
        <f ca="1">IF(N93=0,0,VLOOKUP(E93,'Working - Table'!$C$2:$N$21,12,FALSE))</f>
        <v>0</v>
      </c>
      <c r="P93">
        <f t="shared" ca="1" si="65"/>
        <v>0</v>
      </c>
      <c r="Q93">
        <f t="shared" ca="1" si="66"/>
        <v>0</v>
      </c>
      <c r="R93">
        <f t="shared" ca="1" si="67"/>
        <v>0</v>
      </c>
    </row>
    <row r="94" spans="1:18" x14ac:dyDescent="0.25">
      <c r="A94" s="3">
        <f t="shared" si="68"/>
        <v>7</v>
      </c>
      <c r="B94" s="3">
        <f t="shared" si="69"/>
        <v>5</v>
      </c>
      <c r="C94" s="3">
        <f t="shared" ref="C94" si="96">C80</f>
        <v>1</v>
      </c>
      <c r="D94" s="3">
        <f ca="1">OFFSET(Results!$G$1,($A94-1)*teams/2+$B94,$C94-1)</f>
        <v>0</v>
      </c>
      <c r="E94" s="3">
        <f ca="1">OFFSET(Results!$H$1,($A94-1)*teams/2+$B94,1-$C94)</f>
        <v>0</v>
      </c>
      <c r="F94" s="3">
        <f ca="1">OFFSET(Results!I$1,($A94-1)*teams/2+$B94,$C94-1)</f>
        <v>0</v>
      </c>
      <c r="G94" s="3">
        <f ca="1">OFFSET(Results!J$1,($A94-1)*teams/2+$B94,1-$C94)</f>
        <v>0</v>
      </c>
      <c r="H94" s="3">
        <f t="shared" ca="1" si="63"/>
        <v>0</v>
      </c>
      <c r="I94" s="3">
        <f ca="1">OFFSET(Results!K$1,($A94-1)*teams/2+$B94,$C94-1)</f>
        <v>0</v>
      </c>
      <c r="J94" s="3">
        <f ca="1">OFFSET(Results!L$1,($A94-1)*teams/2+$B94,1-$C94)</f>
        <v>0</v>
      </c>
      <c r="K94" s="3">
        <f t="shared" ca="1" si="64"/>
        <v>0</v>
      </c>
      <c r="L94" s="3">
        <f t="shared" ca="1" si="60"/>
        <v>0</v>
      </c>
      <c r="M94" s="3">
        <f t="shared" ca="1" si="61"/>
        <v>0</v>
      </c>
      <c r="N94" s="3">
        <f ca="1">OFFSET(Results!M$1,($A94-1)*teams/2+$B94,0)</f>
        <v>0</v>
      </c>
      <c r="O94" s="3">
        <f ca="1">IF(N94=0,0,VLOOKUP(E94,'Working - Table'!$C$2:$N$21,12,FALSE))</f>
        <v>0</v>
      </c>
      <c r="P94">
        <f t="shared" ca="1" si="65"/>
        <v>0</v>
      </c>
      <c r="Q94">
        <f t="shared" ca="1" si="66"/>
        <v>0</v>
      </c>
      <c r="R94">
        <f t="shared" ca="1" si="67"/>
        <v>0</v>
      </c>
    </row>
    <row r="95" spans="1:18" x14ac:dyDescent="0.25">
      <c r="A95" s="3">
        <f t="shared" si="68"/>
        <v>7</v>
      </c>
      <c r="B95" s="3">
        <f t="shared" si="69"/>
        <v>5</v>
      </c>
      <c r="C95" s="3">
        <f t="shared" ref="C95" si="97">C81</f>
        <v>2</v>
      </c>
      <c r="D95" s="3">
        <f ca="1">OFFSET(Results!$G$1,($A95-1)*teams/2+$B95,$C95-1)</f>
        <v>0</v>
      </c>
      <c r="E95" s="3">
        <f ca="1">OFFSET(Results!$H$1,($A95-1)*teams/2+$B95,1-$C95)</f>
        <v>0</v>
      </c>
      <c r="F95" s="3">
        <f ca="1">OFFSET(Results!I$1,($A95-1)*teams/2+$B95,$C95-1)</f>
        <v>0</v>
      </c>
      <c r="G95" s="3">
        <f ca="1">OFFSET(Results!J$1,($A95-1)*teams/2+$B95,1-$C95)</f>
        <v>0</v>
      </c>
      <c r="H95" s="3">
        <f t="shared" ca="1" si="63"/>
        <v>0</v>
      </c>
      <c r="I95" s="3">
        <f ca="1">OFFSET(Results!K$1,($A95-1)*teams/2+$B95,$C95-1)</f>
        <v>0</v>
      </c>
      <c r="J95" s="3">
        <f ca="1">OFFSET(Results!L$1,($A95-1)*teams/2+$B95,1-$C95)</f>
        <v>0</v>
      </c>
      <c r="K95" s="3">
        <f t="shared" ca="1" si="64"/>
        <v>0</v>
      </c>
      <c r="L95" s="3">
        <f t="shared" ca="1" si="60"/>
        <v>0</v>
      </c>
      <c r="M95" s="3">
        <f t="shared" ca="1" si="61"/>
        <v>0</v>
      </c>
      <c r="N95" s="3">
        <f ca="1">OFFSET(Results!M$1,($A95-1)*teams/2+$B95,0)</f>
        <v>0</v>
      </c>
      <c r="O95" s="3">
        <f ca="1">IF(N95=0,0,VLOOKUP(E95,'Working - Table'!$C$2:$N$21,12,FALSE))</f>
        <v>0</v>
      </c>
      <c r="P95">
        <f t="shared" ca="1" si="65"/>
        <v>0</v>
      </c>
      <c r="Q95">
        <f t="shared" ca="1" si="66"/>
        <v>0</v>
      </c>
      <c r="R95">
        <f t="shared" ca="1" si="67"/>
        <v>0</v>
      </c>
    </row>
    <row r="96" spans="1:18" x14ac:dyDescent="0.25">
      <c r="A96" s="3">
        <f t="shared" si="68"/>
        <v>7</v>
      </c>
      <c r="B96" s="3">
        <f t="shared" si="69"/>
        <v>6</v>
      </c>
      <c r="C96" s="3">
        <f t="shared" ref="C96" si="98">C82</f>
        <v>1</v>
      </c>
      <c r="D96" s="3">
        <f ca="1">OFFSET(Results!$G$1,($A96-1)*teams/2+$B96,$C96-1)</f>
        <v>0</v>
      </c>
      <c r="E96" s="3">
        <f ca="1">OFFSET(Results!$H$1,($A96-1)*teams/2+$B96,1-$C96)</f>
        <v>0</v>
      </c>
      <c r="F96" s="3">
        <f ca="1">OFFSET(Results!I$1,($A96-1)*teams/2+$B96,$C96-1)</f>
        <v>0</v>
      </c>
      <c r="G96" s="3">
        <f ca="1">OFFSET(Results!J$1,($A96-1)*teams/2+$B96,1-$C96)</f>
        <v>0</v>
      </c>
      <c r="H96" s="3">
        <f t="shared" ca="1" si="63"/>
        <v>0</v>
      </c>
      <c r="I96" s="3">
        <f ca="1">OFFSET(Results!K$1,($A96-1)*teams/2+$B96,$C96-1)</f>
        <v>0</v>
      </c>
      <c r="J96" s="3">
        <f ca="1">OFFSET(Results!L$1,($A96-1)*teams/2+$B96,1-$C96)</f>
        <v>0</v>
      </c>
      <c r="K96" s="3">
        <f t="shared" ca="1" si="64"/>
        <v>0</v>
      </c>
      <c r="L96" s="3">
        <f t="shared" ca="1" si="60"/>
        <v>0</v>
      </c>
      <c r="M96" s="3">
        <f t="shared" ca="1" si="61"/>
        <v>0</v>
      </c>
      <c r="N96" s="3">
        <f ca="1">OFFSET(Results!M$1,($A96-1)*teams/2+$B96,0)</f>
        <v>0</v>
      </c>
      <c r="O96" s="3">
        <f ca="1">IF(N96=0,0,VLOOKUP(E96,'Working - Table'!$C$2:$N$21,12,FALSE))</f>
        <v>0</v>
      </c>
      <c r="P96">
        <f t="shared" ca="1" si="65"/>
        <v>0</v>
      </c>
      <c r="Q96">
        <f t="shared" ca="1" si="66"/>
        <v>0</v>
      </c>
      <c r="R96">
        <f t="shared" ca="1" si="67"/>
        <v>0</v>
      </c>
    </row>
    <row r="97" spans="1:18" x14ac:dyDescent="0.25">
      <c r="A97" s="3">
        <f t="shared" si="68"/>
        <v>7</v>
      </c>
      <c r="B97" s="3">
        <f t="shared" si="69"/>
        <v>6</v>
      </c>
      <c r="C97" s="3">
        <f t="shared" ref="C97" si="99">C83</f>
        <v>2</v>
      </c>
      <c r="D97" s="3">
        <f ca="1">OFFSET(Results!$G$1,($A97-1)*teams/2+$B97,$C97-1)</f>
        <v>0</v>
      </c>
      <c r="E97" s="3">
        <f ca="1">OFFSET(Results!$H$1,($A97-1)*teams/2+$B97,1-$C97)</f>
        <v>0</v>
      </c>
      <c r="F97" s="3">
        <f ca="1">OFFSET(Results!I$1,($A97-1)*teams/2+$B97,$C97-1)</f>
        <v>0</v>
      </c>
      <c r="G97" s="3">
        <f ca="1">OFFSET(Results!J$1,($A97-1)*teams/2+$B97,1-$C97)</f>
        <v>0</v>
      </c>
      <c r="H97" s="3">
        <f t="shared" ca="1" si="63"/>
        <v>0</v>
      </c>
      <c r="I97" s="3">
        <f ca="1">OFFSET(Results!K$1,($A97-1)*teams/2+$B97,$C97-1)</f>
        <v>0</v>
      </c>
      <c r="J97" s="3">
        <f ca="1">OFFSET(Results!L$1,($A97-1)*teams/2+$B97,1-$C97)</f>
        <v>0</v>
      </c>
      <c r="K97" s="3">
        <f t="shared" ca="1" si="64"/>
        <v>0</v>
      </c>
      <c r="L97" s="3">
        <f t="shared" ca="1" si="60"/>
        <v>0</v>
      </c>
      <c r="M97" s="3">
        <f t="shared" ca="1" si="61"/>
        <v>0</v>
      </c>
      <c r="N97" s="3">
        <f ca="1">OFFSET(Results!M$1,($A97-1)*teams/2+$B97,0)</f>
        <v>0</v>
      </c>
      <c r="O97" s="3">
        <f ca="1">IF(N97=0,0,VLOOKUP(E97,'Working - Table'!$C$2:$N$21,12,FALSE))</f>
        <v>0</v>
      </c>
      <c r="P97">
        <f t="shared" ca="1" si="65"/>
        <v>0</v>
      </c>
      <c r="Q97">
        <f t="shared" ca="1" si="66"/>
        <v>0</v>
      </c>
      <c r="R97">
        <f t="shared" ca="1" si="67"/>
        <v>0</v>
      </c>
    </row>
    <row r="98" spans="1:18" x14ac:dyDescent="0.25">
      <c r="A98" s="3">
        <f t="shared" si="68"/>
        <v>7</v>
      </c>
      <c r="B98" s="3">
        <f t="shared" si="69"/>
        <v>7</v>
      </c>
      <c r="C98" s="3">
        <f t="shared" ref="C98" si="100">C84</f>
        <v>1</v>
      </c>
      <c r="D98" s="3">
        <f ca="1">OFFSET(Results!$G$1,($A98-1)*teams/2+$B98,$C98-1)</f>
        <v>0</v>
      </c>
      <c r="E98" s="3">
        <f ca="1">OFFSET(Results!$H$1,($A98-1)*teams/2+$B98,1-$C98)</f>
        <v>0</v>
      </c>
      <c r="F98" s="3">
        <f ca="1">OFFSET(Results!I$1,($A98-1)*teams/2+$B98,$C98-1)</f>
        <v>0</v>
      </c>
      <c r="G98" s="3">
        <f ca="1">OFFSET(Results!J$1,($A98-1)*teams/2+$B98,1-$C98)</f>
        <v>0</v>
      </c>
      <c r="H98" s="3">
        <f t="shared" ca="1" si="63"/>
        <v>0</v>
      </c>
      <c r="I98" s="3">
        <f ca="1">OFFSET(Results!K$1,($A98-1)*teams/2+$B98,$C98-1)</f>
        <v>0</v>
      </c>
      <c r="J98" s="3">
        <f ca="1">OFFSET(Results!L$1,($A98-1)*teams/2+$B98,1-$C98)</f>
        <v>0</v>
      </c>
      <c r="K98" s="3">
        <f t="shared" ca="1" si="64"/>
        <v>0</v>
      </c>
      <c r="L98" s="3">
        <f t="shared" ca="1" si="60"/>
        <v>0</v>
      </c>
      <c r="M98" s="3">
        <f t="shared" ca="1" si="61"/>
        <v>0</v>
      </c>
      <c r="N98" s="3">
        <f ca="1">OFFSET(Results!M$1,($A98-1)*teams/2+$B98,0)</f>
        <v>0</v>
      </c>
      <c r="O98" s="3">
        <f ca="1">IF(N98=0,0,VLOOKUP(E98,'Working - Table'!$C$2:$N$21,12,FALSE))</f>
        <v>0</v>
      </c>
      <c r="P98">
        <f t="shared" ca="1" si="65"/>
        <v>0</v>
      </c>
      <c r="Q98">
        <f t="shared" ca="1" si="66"/>
        <v>0</v>
      </c>
      <c r="R98">
        <f t="shared" ca="1" si="67"/>
        <v>0</v>
      </c>
    </row>
    <row r="99" spans="1:18" x14ac:dyDescent="0.25">
      <c r="A99" s="3">
        <f t="shared" si="68"/>
        <v>7</v>
      </c>
      <c r="B99" s="3">
        <f t="shared" si="69"/>
        <v>7</v>
      </c>
      <c r="C99" s="3">
        <f t="shared" ref="C99" si="101">C85</f>
        <v>2</v>
      </c>
      <c r="D99" s="3">
        <f ca="1">OFFSET(Results!$G$1,($A99-1)*teams/2+$B99,$C99-1)</f>
        <v>0</v>
      </c>
      <c r="E99" s="3">
        <f ca="1">OFFSET(Results!$H$1,($A99-1)*teams/2+$B99,1-$C99)</f>
        <v>0</v>
      </c>
      <c r="F99" s="3">
        <f ca="1">OFFSET(Results!I$1,($A99-1)*teams/2+$B99,$C99-1)</f>
        <v>0</v>
      </c>
      <c r="G99" s="3">
        <f ca="1">OFFSET(Results!J$1,($A99-1)*teams/2+$B99,1-$C99)</f>
        <v>0</v>
      </c>
      <c r="H99" s="3">
        <f t="shared" ca="1" si="63"/>
        <v>0</v>
      </c>
      <c r="I99" s="3">
        <f ca="1">OFFSET(Results!K$1,($A99-1)*teams/2+$B99,$C99-1)</f>
        <v>0</v>
      </c>
      <c r="J99" s="3">
        <f ca="1">OFFSET(Results!L$1,($A99-1)*teams/2+$B99,1-$C99)</f>
        <v>0</v>
      </c>
      <c r="K99" s="3">
        <f t="shared" ca="1" si="64"/>
        <v>0</v>
      </c>
      <c r="L99" s="3">
        <f t="shared" ca="1" si="60"/>
        <v>0</v>
      </c>
      <c r="M99" s="3">
        <f t="shared" ca="1" si="61"/>
        <v>0</v>
      </c>
      <c r="N99" s="3">
        <f ca="1">OFFSET(Results!M$1,($A99-1)*teams/2+$B99,0)</f>
        <v>0</v>
      </c>
      <c r="O99" s="3">
        <f ca="1">IF(N99=0,0,VLOOKUP(E99,'Working - Table'!$C$2:$N$21,12,FALSE))</f>
        <v>0</v>
      </c>
      <c r="P99">
        <f t="shared" ca="1" si="65"/>
        <v>0</v>
      </c>
      <c r="Q99">
        <f t="shared" ca="1" si="66"/>
        <v>0</v>
      </c>
      <c r="R99">
        <f t="shared" ca="1" si="67"/>
        <v>0</v>
      </c>
    </row>
    <row r="100" spans="1:18" x14ac:dyDescent="0.25">
      <c r="A100" s="3">
        <f t="shared" si="68"/>
        <v>8</v>
      </c>
      <c r="B100" s="3">
        <f t="shared" si="69"/>
        <v>1</v>
      </c>
      <c r="C100" s="3">
        <f t="shared" ref="C100" si="102">C86</f>
        <v>1</v>
      </c>
      <c r="D100" s="3">
        <f ca="1">OFFSET(Results!$G$1,($A100-1)*teams/2+$B100,$C100-1)</f>
        <v>0</v>
      </c>
      <c r="E100" s="3">
        <f ca="1">OFFSET(Results!$H$1,($A100-1)*teams/2+$B100,1-$C100)</f>
        <v>0</v>
      </c>
      <c r="F100" s="3">
        <f ca="1">OFFSET(Results!I$1,($A100-1)*teams/2+$B100,$C100-1)</f>
        <v>0</v>
      </c>
      <c r="G100" s="3">
        <f ca="1">OFFSET(Results!J$1,($A100-1)*teams/2+$B100,1-$C100)</f>
        <v>0</v>
      </c>
      <c r="H100" s="3">
        <f t="shared" ca="1" si="63"/>
        <v>0</v>
      </c>
      <c r="I100" s="3">
        <f ca="1">OFFSET(Results!K$1,($A100-1)*teams/2+$B100,$C100-1)</f>
        <v>0</v>
      </c>
      <c r="J100" s="3">
        <f ca="1">OFFSET(Results!L$1,($A100-1)*teams/2+$B100,1-$C100)</f>
        <v>0</v>
      </c>
      <c r="K100" s="3">
        <f t="shared" ca="1" si="64"/>
        <v>0</v>
      </c>
      <c r="L100" s="3">
        <f t="shared" ca="1" si="60"/>
        <v>0</v>
      </c>
      <c r="M100" s="3">
        <f t="shared" ca="1" si="61"/>
        <v>0</v>
      </c>
      <c r="N100" s="3">
        <f ca="1">OFFSET(Results!M$1,($A100-1)*teams/2+$B100,0)</f>
        <v>0</v>
      </c>
      <c r="O100" s="3">
        <f ca="1">IF(N100=0,0,VLOOKUP(E100,'Working - Table'!$C$2:$N$21,12,FALSE))</f>
        <v>0</v>
      </c>
      <c r="P100">
        <f t="shared" ca="1" si="65"/>
        <v>0</v>
      </c>
      <c r="Q100">
        <f t="shared" ca="1" si="66"/>
        <v>0</v>
      </c>
      <c r="R100">
        <f t="shared" ca="1" si="67"/>
        <v>0</v>
      </c>
    </row>
    <row r="101" spans="1:18" x14ac:dyDescent="0.25">
      <c r="A101" s="3">
        <f t="shared" si="68"/>
        <v>8</v>
      </c>
      <c r="B101" s="3">
        <f t="shared" si="69"/>
        <v>1</v>
      </c>
      <c r="C101" s="3">
        <f t="shared" ref="C101" si="103">C87</f>
        <v>2</v>
      </c>
      <c r="D101" s="3">
        <f ca="1">OFFSET(Results!$G$1,($A101-1)*teams/2+$B101,$C101-1)</f>
        <v>0</v>
      </c>
      <c r="E101" s="3">
        <f ca="1">OFFSET(Results!$H$1,($A101-1)*teams/2+$B101,1-$C101)</f>
        <v>0</v>
      </c>
      <c r="F101" s="3">
        <f ca="1">OFFSET(Results!I$1,($A101-1)*teams/2+$B101,$C101-1)</f>
        <v>0</v>
      </c>
      <c r="G101" s="3">
        <f ca="1">OFFSET(Results!J$1,($A101-1)*teams/2+$B101,1-$C101)</f>
        <v>0</v>
      </c>
      <c r="H101" s="3">
        <f t="shared" ca="1" si="63"/>
        <v>0</v>
      </c>
      <c r="I101" s="3">
        <f ca="1">OFFSET(Results!K$1,($A101-1)*teams/2+$B101,$C101-1)</f>
        <v>0</v>
      </c>
      <c r="J101" s="3">
        <f ca="1">OFFSET(Results!L$1,($A101-1)*teams/2+$B101,1-$C101)</f>
        <v>0</v>
      </c>
      <c r="K101" s="3">
        <f t="shared" ca="1" si="64"/>
        <v>0</v>
      </c>
      <c r="L101" s="3">
        <f t="shared" ca="1" si="60"/>
        <v>0</v>
      </c>
      <c r="M101" s="3">
        <f t="shared" ca="1" si="61"/>
        <v>0</v>
      </c>
      <c r="N101" s="3">
        <f ca="1">OFFSET(Results!M$1,($A101-1)*teams/2+$B101,0)</f>
        <v>0</v>
      </c>
      <c r="O101" s="3">
        <f ca="1">IF(N101=0,0,VLOOKUP(E101,'Working - Table'!$C$2:$N$21,12,FALSE))</f>
        <v>0</v>
      </c>
      <c r="P101">
        <f t="shared" ca="1" si="65"/>
        <v>0</v>
      </c>
      <c r="Q101">
        <f t="shared" ca="1" si="66"/>
        <v>0</v>
      </c>
      <c r="R101">
        <f t="shared" ca="1" si="67"/>
        <v>0</v>
      </c>
    </row>
    <row r="102" spans="1:18" x14ac:dyDescent="0.25">
      <c r="A102" s="3">
        <f t="shared" si="68"/>
        <v>8</v>
      </c>
      <c r="B102" s="3">
        <f t="shared" si="69"/>
        <v>2</v>
      </c>
      <c r="C102" s="3">
        <f t="shared" ref="C102" si="104">C88</f>
        <v>1</v>
      </c>
      <c r="D102" s="3">
        <f ca="1">OFFSET(Results!$G$1,($A102-1)*teams/2+$B102,$C102-1)</f>
        <v>0</v>
      </c>
      <c r="E102" s="3">
        <f ca="1">OFFSET(Results!$H$1,($A102-1)*teams/2+$B102,1-$C102)</f>
        <v>0</v>
      </c>
      <c r="F102" s="3">
        <f ca="1">OFFSET(Results!I$1,($A102-1)*teams/2+$B102,$C102-1)</f>
        <v>0</v>
      </c>
      <c r="G102" s="3">
        <f ca="1">OFFSET(Results!J$1,($A102-1)*teams/2+$B102,1-$C102)</f>
        <v>0</v>
      </c>
      <c r="H102" s="3">
        <f t="shared" ca="1" si="63"/>
        <v>0</v>
      </c>
      <c r="I102" s="3">
        <f ca="1">OFFSET(Results!K$1,($A102-1)*teams/2+$B102,$C102-1)</f>
        <v>0</v>
      </c>
      <c r="J102" s="3">
        <f ca="1">OFFSET(Results!L$1,($A102-1)*teams/2+$B102,1-$C102)</f>
        <v>0</v>
      </c>
      <c r="K102" s="3">
        <f t="shared" ca="1" si="64"/>
        <v>0</v>
      </c>
      <c r="L102" s="3">
        <f t="shared" ca="1" si="60"/>
        <v>0</v>
      </c>
      <c r="M102" s="3">
        <f t="shared" ca="1" si="61"/>
        <v>0</v>
      </c>
      <c r="N102" s="3">
        <f ca="1">OFFSET(Results!M$1,($A102-1)*teams/2+$B102,0)</f>
        <v>0</v>
      </c>
      <c r="O102" s="3">
        <f ca="1">IF(N102=0,0,VLOOKUP(E102,'Working - Table'!$C$2:$N$21,12,FALSE))</f>
        <v>0</v>
      </c>
      <c r="P102">
        <f t="shared" ca="1" si="65"/>
        <v>0</v>
      </c>
      <c r="Q102">
        <f t="shared" ca="1" si="66"/>
        <v>0</v>
      </c>
      <c r="R102">
        <f t="shared" ca="1" si="67"/>
        <v>0</v>
      </c>
    </row>
    <row r="103" spans="1:18" x14ac:dyDescent="0.25">
      <c r="A103" s="3">
        <f t="shared" si="68"/>
        <v>8</v>
      </c>
      <c r="B103" s="3">
        <f t="shared" si="69"/>
        <v>2</v>
      </c>
      <c r="C103" s="3">
        <f t="shared" ref="C103" si="105">C89</f>
        <v>2</v>
      </c>
      <c r="D103" s="3">
        <f ca="1">OFFSET(Results!$G$1,($A103-1)*teams/2+$B103,$C103-1)</f>
        <v>0</v>
      </c>
      <c r="E103" s="3">
        <f ca="1">OFFSET(Results!$H$1,($A103-1)*teams/2+$B103,1-$C103)</f>
        <v>0</v>
      </c>
      <c r="F103" s="3">
        <f ca="1">OFFSET(Results!I$1,($A103-1)*teams/2+$B103,$C103-1)</f>
        <v>0</v>
      </c>
      <c r="G103" s="3">
        <f ca="1">OFFSET(Results!J$1,($A103-1)*teams/2+$B103,1-$C103)</f>
        <v>0</v>
      </c>
      <c r="H103" s="3">
        <f t="shared" ca="1" si="63"/>
        <v>0</v>
      </c>
      <c r="I103" s="3">
        <f ca="1">OFFSET(Results!K$1,($A103-1)*teams/2+$B103,$C103-1)</f>
        <v>0</v>
      </c>
      <c r="J103" s="3">
        <f ca="1">OFFSET(Results!L$1,($A103-1)*teams/2+$B103,1-$C103)</f>
        <v>0</v>
      </c>
      <c r="K103" s="3">
        <f t="shared" ca="1" si="64"/>
        <v>0</v>
      </c>
      <c r="L103" s="3">
        <f t="shared" ca="1" si="60"/>
        <v>0</v>
      </c>
      <c r="M103" s="3">
        <f t="shared" ca="1" si="61"/>
        <v>0</v>
      </c>
      <c r="N103" s="3">
        <f ca="1">OFFSET(Results!M$1,($A103-1)*teams/2+$B103,0)</f>
        <v>0</v>
      </c>
      <c r="O103" s="3">
        <f ca="1">IF(N103=0,0,VLOOKUP(E103,'Working - Table'!$C$2:$N$21,12,FALSE))</f>
        <v>0</v>
      </c>
      <c r="P103">
        <f t="shared" ca="1" si="65"/>
        <v>0</v>
      </c>
      <c r="Q103">
        <f t="shared" ca="1" si="66"/>
        <v>0</v>
      </c>
      <c r="R103">
        <f t="shared" ca="1" si="67"/>
        <v>0</v>
      </c>
    </row>
    <row r="104" spans="1:18" x14ac:dyDescent="0.25">
      <c r="A104" s="3">
        <f t="shared" si="68"/>
        <v>8</v>
      </c>
      <c r="B104" s="3">
        <f t="shared" si="69"/>
        <v>3</v>
      </c>
      <c r="C104" s="3">
        <f t="shared" ref="C104" si="106">C90</f>
        <v>1</v>
      </c>
      <c r="D104" s="3">
        <f ca="1">OFFSET(Results!$G$1,($A104-1)*teams/2+$B104,$C104-1)</f>
        <v>0</v>
      </c>
      <c r="E104" s="3">
        <f ca="1">OFFSET(Results!$H$1,($A104-1)*teams/2+$B104,1-$C104)</f>
        <v>0</v>
      </c>
      <c r="F104" s="3">
        <f ca="1">OFFSET(Results!I$1,($A104-1)*teams/2+$B104,$C104-1)</f>
        <v>0</v>
      </c>
      <c r="G104" s="3">
        <f ca="1">OFFSET(Results!J$1,($A104-1)*teams/2+$B104,1-$C104)</f>
        <v>0</v>
      </c>
      <c r="H104" s="3">
        <f t="shared" ca="1" si="63"/>
        <v>0</v>
      </c>
      <c r="I104" s="3">
        <f ca="1">OFFSET(Results!K$1,($A104-1)*teams/2+$B104,$C104-1)</f>
        <v>0</v>
      </c>
      <c r="J104" s="3">
        <f ca="1">OFFSET(Results!L$1,($A104-1)*teams/2+$B104,1-$C104)</f>
        <v>0</v>
      </c>
      <c r="K104" s="3">
        <f t="shared" ca="1" si="64"/>
        <v>0</v>
      </c>
      <c r="L104" s="3">
        <f t="shared" ca="1" si="60"/>
        <v>0</v>
      </c>
      <c r="M104" s="3">
        <f t="shared" ca="1" si="61"/>
        <v>0</v>
      </c>
      <c r="N104" s="3">
        <f ca="1">OFFSET(Results!M$1,($A104-1)*teams/2+$B104,0)</f>
        <v>0</v>
      </c>
      <c r="O104" s="3">
        <f ca="1">IF(N104=0,0,VLOOKUP(E104,'Working - Table'!$C$2:$N$21,12,FALSE))</f>
        <v>0</v>
      </c>
      <c r="P104">
        <f t="shared" ca="1" si="65"/>
        <v>0</v>
      </c>
      <c r="Q104">
        <f t="shared" ca="1" si="66"/>
        <v>0</v>
      </c>
      <c r="R104">
        <f t="shared" ca="1" si="67"/>
        <v>0</v>
      </c>
    </row>
    <row r="105" spans="1:18" x14ac:dyDescent="0.25">
      <c r="A105" s="3">
        <f t="shared" si="68"/>
        <v>8</v>
      </c>
      <c r="B105" s="3">
        <f t="shared" si="69"/>
        <v>3</v>
      </c>
      <c r="C105" s="3">
        <f t="shared" ref="C105" si="107">C91</f>
        <v>2</v>
      </c>
      <c r="D105" s="3">
        <f ca="1">OFFSET(Results!$G$1,($A105-1)*teams/2+$B105,$C105-1)</f>
        <v>0</v>
      </c>
      <c r="E105" s="3">
        <f ca="1">OFFSET(Results!$H$1,($A105-1)*teams/2+$B105,1-$C105)</f>
        <v>0</v>
      </c>
      <c r="F105" s="3">
        <f ca="1">OFFSET(Results!I$1,($A105-1)*teams/2+$B105,$C105-1)</f>
        <v>0</v>
      </c>
      <c r="G105" s="3">
        <f ca="1">OFFSET(Results!J$1,($A105-1)*teams/2+$B105,1-$C105)</f>
        <v>0</v>
      </c>
      <c r="H105" s="3">
        <f t="shared" ca="1" si="63"/>
        <v>0</v>
      </c>
      <c r="I105" s="3">
        <f ca="1">OFFSET(Results!K$1,($A105-1)*teams/2+$B105,$C105-1)</f>
        <v>0</v>
      </c>
      <c r="J105" s="3">
        <f ca="1">OFFSET(Results!L$1,($A105-1)*teams/2+$B105,1-$C105)</f>
        <v>0</v>
      </c>
      <c r="K105" s="3">
        <f t="shared" ca="1" si="64"/>
        <v>0</v>
      </c>
      <c r="L105" s="3">
        <f t="shared" ca="1" si="60"/>
        <v>0</v>
      </c>
      <c r="M105" s="3">
        <f t="shared" ca="1" si="61"/>
        <v>0</v>
      </c>
      <c r="N105" s="3">
        <f ca="1">OFFSET(Results!M$1,($A105-1)*teams/2+$B105,0)</f>
        <v>0</v>
      </c>
      <c r="O105" s="3">
        <f ca="1">IF(N105=0,0,VLOOKUP(E105,'Working - Table'!$C$2:$N$21,12,FALSE))</f>
        <v>0</v>
      </c>
      <c r="P105">
        <f t="shared" ca="1" si="65"/>
        <v>0</v>
      </c>
      <c r="Q105">
        <f t="shared" ca="1" si="66"/>
        <v>0</v>
      </c>
      <c r="R105">
        <f t="shared" ca="1" si="67"/>
        <v>0</v>
      </c>
    </row>
    <row r="106" spans="1:18" x14ac:dyDescent="0.25">
      <c r="A106" s="3">
        <f t="shared" si="68"/>
        <v>8</v>
      </c>
      <c r="B106" s="3">
        <f t="shared" si="69"/>
        <v>4</v>
      </c>
      <c r="C106" s="3">
        <f t="shared" ref="C106" si="108">C92</f>
        <v>1</v>
      </c>
      <c r="D106" s="3">
        <f ca="1">OFFSET(Results!$G$1,($A106-1)*teams/2+$B106,$C106-1)</f>
        <v>0</v>
      </c>
      <c r="E106" s="3">
        <f ca="1">OFFSET(Results!$H$1,($A106-1)*teams/2+$B106,1-$C106)</f>
        <v>0</v>
      </c>
      <c r="F106" s="3">
        <f ca="1">OFFSET(Results!I$1,($A106-1)*teams/2+$B106,$C106-1)</f>
        <v>0</v>
      </c>
      <c r="G106" s="3">
        <f ca="1">OFFSET(Results!J$1,($A106-1)*teams/2+$B106,1-$C106)</f>
        <v>0</v>
      </c>
      <c r="H106" s="3">
        <f t="shared" ca="1" si="63"/>
        <v>0</v>
      </c>
      <c r="I106" s="3">
        <f ca="1">OFFSET(Results!K$1,($A106-1)*teams/2+$B106,$C106-1)</f>
        <v>0</v>
      </c>
      <c r="J106" s="3">
        <f ca="1">OFFSET(Results!L$1,($A106-1)*teams/2+$B106,1-$C106)</f>
        <v>0</v>
      </c>
      <c r="K106" s="3">
        <f t="shared" ca="1" si="64"/>
        <v>0</v>
      </c>
      <c r="L106" s="3">
        <f t="shared" ca="1" si="60"/>
        <v>0</v>
      </c>
      <c r="M106" s="3">
        <f t="shared" ca="1" si="61"/>
        <v>0</v>
      </c>
      <c r="N106" s="3">
        <f ca="1">OFFSET(Results!M$1,($A106-1)*teams/2+$B106,0)</f>
        <v>0</v>
      </c>
      <c r="O106" s="3">
        <f ca="1">IF(N106=0,0,VLOOKUP(E106,'Working - Table'!$C$2:$N$21,12,FALSE))</f>
        <v>0</v>
      </c>
      <c r="P106">
        <f t="shared" ca="1" si="65"/>
        <v>0</v>
      </c>
      <c r="Q106">
        <f t="shared" ca="1" si="66"/>
        <v>0</v>
      </c>
      <c r="R106">
        <f t="shared" ca="1" si="67"/>
        <v>0</v>
      </c>
    </row>
    <row r="107" spans="1:18" x14ac:dyDescent="0.25">
      <c r="A107" s="3">
        <f t="shared" si="68"/>
        <v>8</v>
      </c>
      <c r="B107" s="3">
        <f t="shared" si="69"/>
        <v>4</v>
      </c>
      <c r="C107" s="3">
        <f t="shared" ref="C107" si="109">C93</f>
        <v>2</v>
      </c>
      <c r="D107" s="3">
        <f ca="1">OFFSET(Results!$G$1,($A107-1)*teams/2+$B107,$C107-1)</f>
        <v>0</v>
      </c>
      <c r="E107" s="3">
        <f ca="1">OFFSET(Results!$H$1,($A107-1)*teams/2+$B107,1-$C107)</f>
        <v>0</v>
      </c>
      <c r="F107" s="3">
        <f ca="1">OFFSET(Results!I$1,($A107-1)*teams/2+$B107,$C107-1)</f>
        <v>0</v>
      </c>
      <c r="G107" s="3">
        <f ca="1">OFFSET(Results!J$1,($A107-1)*teams/2+$B107,1-$C107)</f>
        <v>0</v>
      </c>
      <c r="H107" s="3">
        <f t="shared" ca="1" si="63"/>
        <v>0</v>
      </c>
      <c r="I107" s="3">
        <f ca="1">OFFSET(Results!K$1,($A107-1)*teams/2+$B107,$C107-1)</f>
        <v>0</v>
      </c>
      <c r="J107" s="3">
        <f ca="1">OFFSET(Results!L$1,($A107-1)*teams/2+$B107,1-$C107)</f>
        <v>0</v>
      </c>
      <c r="K107" s="3">
        <f t="shared" ca="1" si="64"/>
        <v>0</v>
      </c>
      <c r="L107" s="3">
        <f t="shared" ca="1" si="60"/>
        <v>0</v>
      </c>
      <c r="M107" s="3">
        <f t="shared" ca="1" si="61"/>
        <v>0</v>
      </c>
      <c r="N107" s="3">
        <f ca="1">OFFSET(Results!M$1,($A107-1)*teams/2+$B107,0)</f>
        <v>0</v>
      </c>
      <c r="O107" s="3">
        <f ca="1">IF(N107=0,0,VLOOKUP(E107,'Working - Table'!$C$2:$N$21,12,FALSE))</f>
        <v>0</v>
      </c>
      <c r="P107">
        <f t="shared" ca="1" si="65"/>
        <v>0</v>
      </c>
      <c r="Q107">
        <f t="shared" ca="1" si="66"/>
        <v>0</v>
      </c>
      <c r="R107">
        <f t="shared" ca="1" si="67"/>
        <v>0</v>
      </c>
    </row>
    <row r="108" spans="1:18" x14ac:dyDescent="0.25">
      <c r="A108" s="3">
        <f t="shared" si="68"/>
        <v>8</v>
      </c>
      <c r="B108" s="3">
        <f t="shared" si="69"/>
        <v>5</v>
      </c>
      <c r="C108" s="3">
        <f t="shared" ref="C108" si="110">C94</f>
        <v>1</v>
      </c>
      <c r="D108" s="3">
        <f ca="1">OFFSET(Results!$G$1,($A108-1)*teams/2+$B108,$C108-1)</f>
        <v>0</v>
      </c>
      <c r="E108" s="3">
        <f ca="1">OFFSET(Results!$H$1,($A108-1)*teams/2+$B108,1-$C108)</f>
        <v>0</v>
      </c>
      <c r="F108" s="3">
        <f ca="1">OFFSET(Results!I$1,($A108-1)*teams/2+$B108,$C108-1)</f>
        <v>0</v>
      </c>
      <c r="G108" s="3">
        <f ca="1">OFFSET(Results!J$1,($A108-1)*teams/2+$B108,1-$C108)</f>
        <v>0</v>
      </c>
      <c r="H108" s="3">
        <f t="shared" ca="1" si="63"/>
        <v>0</v>
      </c>
      <c r="I108" s="3">
        <f ca="1">OFFSET(Results!K$1,($A108-1)*teams/2+$B108,$C108-1)</f>
        <v>0</v>
      </c>
      <c r="J108" s="3">
        <f ca="1">OFFSET(Results!L$1,($A108-1)*teams/2+$B108,1-$C108)</f>
        <v>0</v>
      </c>
      <c r="K108" s="3">
        <f t="shared" ca="1" si="64"/>
        <v>0</v>
      </c>
      <c r="L108" s="3">
        <f t="shared" ca="1" si="60"/>
        <v>0</v>
      </c>
      <c r="M108" s="3">
        <f t="shared" ca="1" si="61"/>
        <v>0</v>
      </c>
      <c r="N108" s="3">
        <f ca="1">OFFSET(Results!M$1,($A108-1)*teams/2+$B108,0)</f>
        <v>0</v>
      </c>
      <c r="O108" s="3">
        <f ca="1">IF(N108=0,0,VLOOKUP(E108,'Working - Table'!$C$2:$N$21,12,FALSE))</f>
        <v>0</v>
      </c>
      <c r="P108">
        <f t="shared" ca="1" si="65"/>
        <v>0</v>
      </c>
      <c r="Q108">
        <f t="shared" ca="1" si="66"/>
        <v>0</v>
      </c>
      <c r="R108">
        <f t="shared" ca="1" si="67"/>
        <v>0</v>
      </c>
    </row>
    <row r="109" spans="1:18" x14ac:dyDescent="0.25">
      <c r="A109" s="3">
        <f t="shared" si="68"/>
        <v>8</v>
      </c>
      <c r="B109" s="3">
        <f t="shared" si="69"/>
        <v>5</v>
      </c>
      <c r="C109" s="3">
        <f t="shared" ref="C109" si="111">C95</f>
        <v>2</v>
      </c>
      <c r="D109" s="3">
        <f ca="1">OFFSET(Results!$G$1,($A109-1)*teams/2+$B109,$C109-1)</f>
        <v>0</v>
      </c>
      <c r="E109" s="3">
        <f ca="1">OFFSET(Results!$H$1,($A109-1)*teams/2+$B109,1-$C109)</f>
        <v>0</v>
      </c>
      <c r="F109" s="3">
        <f ca="1">OFFSET(Results!I$1,($A109-1)*teams/2+$B109,$C109-1)</f>
        <v>0</v>
      </c>
      <c r="G109" s="3">
        <f ca="1">OFFSET(Results!J$1,($A109-1)*teams/2+$B109,1-$C109)</f>
        <v>0</v>
      </c>
      <c r="H109" s="3">
        <f t="shared" ca="1" si="63"/>
        <v>0</v>
      </c>
      <c r="I109" s="3">
        <f ca="1">OFFSET(Results!K$1,($A109-1)*teams/2+$B109,$C109-1)</f>
        <v>0</v>
      </c>
      <c r="J109" s="3">
        <f ca="1">OFFSET(Results!L$1,($A109-1)*teams/2+$B109,1-$C109)</f>
        <v>0</v>
      </c>
      <c r="K109" s="3">
        <f t="shared" ca="1" si="64"/>
        <v>0</v>
      </c>
      <c r="L109" s="3">
        <f t="shared" ca="1" si="60"/>
        <v>0</v>
      </c>
      <c r="M109" s="3">
        <f t="shared" ca="1" si="61"/>
        <v>0</v>
      </c>
      <c r="N109" s="3">
        <f ca="1">OFFSET(Results!M$1,($A109-1)*teams/2+$B109,0)</f>
        <v>0</v>
      </c>
      <c r="O109" s="3">
        <f ca="1">IF(N109=0,0,VLOOKUP(E109,'Working - Table'!$C$2:$N$21,12,FALSE))</f>
        <v>0</v>
      </c>
      <c r="P109">
        <f t="shared" ca="1" si="65"/>
        <v>0</v>
      </c>
      <c r="Q109">
        <f t="shared" ca="1" si="66"/>
        <v>0</v>
      </c>
      <c r="R109">
        <f t="shared" ca="1" si="67"/>
        <v>0</v>
      </c>
    </row>
    <row r="110" spans="1:18" x14ac:dyDescent="0.25">
      <c r="A110" s="3">
        <f t="shared" si="68"/>
        <v>8</v>
      </c>
      <c r="B110" s="3">
        <f t="shared" si="69"/>
        <v>6</v>
      </c>
      <c r="C110" s="3">
        <f t="shared" ref="C110" si="112">C96</f>
        <v>1</v>
      </c>
      <c r="D110" s="3">
        <f ca="1">OFFSET(Results!$G$1,($A110-1)*teams/2+$B110,$C110-1)</f>
        <v>0</v>
      </c>
      <c r="E110" s="3">
        <f ca="1">OFFSET(Results!$H$1,($A110-1)*teams/2+$B110,1-$C110)</f>
        <v>0</v>
      </c>
      <c r="F110" s="3">
        <f ca="1">OFFSET(Results!I$1,($A110-1)*teams/2+$B110,$C110-1)</f>
        <v>0</v>
      </c>
      <c r="G110" s="3">
        <f ca="1">OFFSET(Results!J$1,($A110-1)*teams/2+$B110,1-$C110)</f>
        <v>0</v>
      </c>
      <c r="H110" s="3">
        <f t="shared" ca="1" si="63"/>
        <v>0</v>
      </c>
      <c r="I110" s="3">
        <f ca="1">OFFSET(Results!K$1,($A110-1)*teams/2+$B110,$C110-1)</f>
        <v>0</v>
      </c>
      <c r="J110" s="3">
        <f ca="1">OFFSET(Results!L$1,($A110-1)*teams/2+$B110,1-$C110)</f>
        <v>0</v>
      </c>
      <c r="K110" s="3">
        <f t="shared" ca="1" si="64"/>
        <v>0</v>
      </c>
      <c r="L110" s="3">
        <f t="shared" ca="1" si="60"/>
        <v>0</v>
      </c>
      <c r="M110" s="3">
        <f t="shared" ca="1" si="61"/>
        <v>0</v>
      </c>
      <c r="N110" s="3">
        <f ca="1">OFFSET(Results!M$1,($A110-1)*teams/2+$B110,0)</f>
        <v>0</v>
      </c>
      <c r="O110" s="3">
        <f ca="1">IF(N110=0,0,VLOOKUP(E110,'Working - Table'!$C$2:$N$21,12,FALSE))</f>
        <v>0</v>
      </c>
      <c r="P110">
        <f t="shared" ca="1" si="65"/>
        <v>0</v>
      </c>
      <c r="Q110">
        <f t="shared" ca="1" si="66"/>
        <v>0</v>
      </c>
      <c r="R110">
        <f t="shared" ca="1" si="67"/>
        <v>0</v>
      </c>
    </row>
    <row r="111" spans="1:18" x14ac:dyDescent="0.25">
      <c r="A111" s="3">
        <f t="shared" si="68"/>
        <v>8</v>
      </c>
      <c r="B111" s="3">
        <f t="shared" si="69"/>
        <v>6</v>
      </c>
      <c r="C111" s="3">
        <f t="shared" ref="C111" si="113">C97</f>
        <v>2</v>
      </c>
      <c r="D111" s="3">
        <f ca="1">OFFSET(Results!$G$1,($A111-1)*teams/2+$B111,$C111-1)</f>
        <v>0</v>
      </c>
      <c r="E111" s="3">
        <f ca="1">OFFSET(Results!$H$1,($A111-1)*teams/2+$B111,1-$C111)</f>
        <v>0</v>
      </c>
      <c r="F111" s="3">
        <f ca="1">OFFSET(Results!I$1,($A111-1)*teams/2+$B111,$C111-1)</f>
        <v>0</v>
      </c>
      <c r="G111" s="3">
        <f ca="1">OFFSET(Results!J$1,($A111-1)*teams/2+$B111,1-$C111)</f>
        <v>0</v>
      </c>
      <c r="H111" s="3">
        <f t="shared" ca="1" si="63"/>
        <v>0</v>
      </c>
      <c r="I111" s="3">
        <f ca="1">OFFSET(Results!K$1,($A111-1)*teams/2+$B111,$C111-1)</f>
        <v>0</v>
      </c>
      <c r="J111" s="3">
        <f ca="1">OFFSET(Results!L$1,($A111-1)*teams/2+$B111,1-$C111)</f>
        <v>0</v>
      </c>
      <c r="K111" s="3">
        <f t="shared" ca="1" si="64"/>
        <v>0</v>
      </c>
      <c r="L111" s="3">
        <f t="shared" ca="1" si="60"/>
        <v>0</v>
      </c>
      <c r="M111" s="3">
        <f t="shared" ca="1" si="61"/>
        <v>0</v>
      </c>
      <c r="N111" s="3">
        <f ca="1">OFFSET(Results!M$1,($A111-1)*teams/2+$B111,0)</f>
        <v>0</v>
      </c>
      <c r="O111" s="3">
        <f ca="1">IF(N111=0,0,VLOOKUP(E111,'Working - Table'!$C$2:$N$21,12,FALSE))</f>
        <v>0</v>
      </c>
      <c r="P111">
        <f t="shared" ca="1" si="65"/>
        <v>0</v>
      </c>
      <c r="Q111">
        <f t="shared" ca="1" si="66"/>
        <v>0</v>
      </c>
      <c r="R111">
        <f t="shared" ca="1" si="67"/>
        <v>0</v>
      </c>
    </row>
    <row r="112" spans="1:18" x14ac:dyDescent="0.25">
      <c r="A112" s="3">
        <f t="shared" si="68"/>
        <v>8</v>
      </c>
      <c r="B112" s="3">
        <f t="shared" si="69"/>
        <v>7</v>
      </c>
      <c r="C112" s="3">
        <f t="shared" ref="C112" si="114">C98</f>
        <v>1</v>
      </c>
      <c r="D112" s="3">
        <f ca="1">OFFSET(Results!$G$1,($A112-1)*teams/2+$B112,$C112-1)</f>
        <v>0</v>
      </c>
      <c r="E112" s="3">
        <f ca="1">OFFSET(Results!$H$1,($A112-1)*teams/2+$B112,1-$C112)</f>
        <v>0</v>
      </c>
      <c r="F112" s="3">
        <f ca="1">OFFSET(Results!I$1,($A112-1)*teams/2+$B112,$C112-1)</f>
        <v>0</v>
      </c>
      <c r="G112" s="3">
        <f ca="1">OFFSET(Results!J$1,($A112-1)*teams/2+$B112,1-$C112)</f>
        <v>0</v>
      </c>
      <c r="H112" s="3">
        <f t="shared" ca="1" si="63"/>
        <v>0</v>
      </c>
      <c r="I112" s="3">
        <f ca="1">OFFSET(Results!K$1,($A112-1)*teams/2+$B112,$C112-1)</f>
        <v>0</v>
      </c>
      <c r="J112" s="3">
        <f ca="1">OFFSET(Results!L$1,($A112-1)*teams/2+$B112,1-$C112)</f>
        <v>0</v>
      </c>
      <c r="K112" s="3">
        <f t="shared" ca="1" si="64"/>
        <v>0</v>
      </c>
      <c r="L112" s="3">
        <f t="shared" ca="1" si="60"/>
        <v>0</v>
      </c>
      <c r="M112" s="3">
        <f t="shared" ca="1" si="61"/>
        <v>0</v>
      </c>
      <c r="N112" s="3">
        <f ca="1">OFFSET(Results!M$1,($A112-1)*teams/2+$B112,0)</f>
        <v>0</v>
      </c>
      <c r="O112" s="3">
        <f ca="1">IF(N112=0,0,VLOOKUP(E112,'Working - Table'!$C$2:$N$21,12,FALSE))</f>
        <v>0</v>
      </c>
      <c r="P112">
        <f t="shared" ca="1" si="65"/>
        <v>0</v>
      </c>
      <c r="Q112">
        <f t="shared" ca="1" si="66"/>
        <v>0</v>
      </c>
      <c r="R112">
        <f t="shared" ca="1" si="67"/>
        <v>0</v>
      </c>
    </row>
    <row r="113" spans="1:18" x14ac:dyDescent="0.25">
      <c r="A113" s="3">
        <f t="shared" si="68"/>
        <v>8</v>
      </c>
      <c r="B113" s="3">
        <f t="shared" si="69"/>
        <v>7</v>
      </c>
      <c r="C113" s="3">
        <f t="shared" ref="C113" si="115">C99</f>
        <v>2</v>
      </c>
      <c r="D113" s="3">
        <f ca="1">OFFSET(Results!$G$1,($A113-1)*teams/2+$B113,$C113-1)</f>
        <v>0</v>
      </c>
      <c r="E113" s="3">
        <f ca="1">OFFSET(Results!$H$1,($A113-1)*teams/2+$B113,1-$C113)</f>
        <v>0</v>
      </c>
      <c r="F113" s="3">
        <f ca="1">OFFSET(Results!I$1,($A113-1)*teams/2+$B113,$C113-1)</f>
        <v>0</v>
      </c>
      <c r="G113" s="3">
        <f ca="1">OFFSET(Results!J$1,($A113-1)*teams/2+$B113,1-$C113)</f>
        <v>0</v>
      </c>
      <c r="H113" s="3">
        <f t="shared" ca="1" si="63"/>
        <v>0</v>
      </c>
      <c r="I113" s="3">
        <f ca="1">OFFSET(Results!K$1,($A113-1)*teams/2+$B113,$C113-1)</f>
        <v>0</v>
      </c>
      <c r="J113" s="3">
        <f ca="1">OFFSET(Results!L$1,($A113-1)*teams/2+$B113,1-$C113)</f>
        <v>0</v>
      </c>
      <c r="K113" s="3">
        <f t="shared" ca="1" si="64"/>
        <v>0</v>
      </c>
      <c r="L113" s="3">
        <f t="shared" ca="1" si="60"/>
        <v>0</v>
      </c>
      <c r="M113" s="3">
        <f t="shared" ca="1" si="61"/>
        <v>0</v>
      </c>
      <c r="N113" s="3">
        <f ca="1">OFFSET(Results!M$1,($A113-1)*teams/2+$B113,0)</f>
        <v>0</v>
      </c>
      <c r="O113" s="3">
        <f ca="1">IF(N113=0,0,VLOOKUP(E113,'Working - Table'!$C$2:$N$21,12,FALSE))</f>
        <v>0</v>
      </c>
      <c r="P113">
        <f t="shared" ca="1" si="65"/>
        <v>0</v>
      </c>
      <c r="Q113">
        <f t="shared" ca="1" si="66"/>
        <v>0</v>
      </c>
      <c r="R113">
        <f t="shared" ca="1" si="67"/>
        <v>0</v>
      </c>
    </row>
    <row r="114" spans="1:18" x14ac:dyDescent="0.25">
      <c r="A114" s="3">
        <f t="shared" si="68"/>
        <v>9</v>
      </c>
      <c r="B114" s="3">
        <f t="shared" si="69"/>
        <v>1</v>
      </c>
      <c r="C114" s="3">
        <f t="shared" ref="C114" si="116">C100</f>
        <v>1</v>
      </c>
      <c r="D114" s="3">
        <f ca="1">OFFSET(Results!$G$1,($A114-1)*teams/2+$B114,$C114-1)</f>
        <v>0</v>
      </c>
      <c r="E114" s="3">
        <f ca="1">OFFSET(Results!$H$1,($A114-1)*teams/2+$B114,1-$C114)</f>
        <v>0</v>
      </c>
      <c r="F114" s="3">
        <f ca="1">OFFSET(Results!I$1,($A114-1)*teams/2+$B114,$C114-1)</f>
        <v>0</v>
      </c>
      <c r="G114" s="3">
        <f ca="1">OFFSET(Results!J$1,($A114-1)*teams/2+$B114,1-$C114)</f>
        <v>0</v>
      </c>
      <c r="H114" s="3">
        <f t="shared" ca="1" si="63"/>
        <v>0</v>
      </c>
      <c r="I114" s="3">
        <f ca="1">OFFSET(Results!K$1,($A114-1)*teams/2+$B114,$C114-1)</f>
        <v>0</v>
      </c>
      <c r="J114" s="3">
        <f ca="1">OFFSET(Results!L$1,($A114-1)*teams/2+$B114,1-$C114)</f>
        <v>0</v>
      </c>
      <c r="K114" s="3">
        <f t="shared" ca="1" si="64"/>
        <v>0</v>
      </c>
      <c r="L114" s="3">
        <f t="shared" ca="1" si="60"/>
        <v>0</v>
      </c>
      <c r="M114" s="3">
        <f t="shared" ca="1" si="61"/>
        <v>0</v>
      </c>
      <c r="N114" s="3">
        <f ca="1">OFFSET(Results!M$1,($A114-1)*teams/2+$B114,0)</f>
        <v>0</v>
      </c>
      <c r="O114" s="3">
        <f ca="1">IF(N114=0,0,VLOOKUP(E114,'Working - Table'!$C$2:$N$21,12,FALSE))</f>
        <v>0</v>
      </c>
      <c r="P114">
        <f t="shared" ca="1" si="65"/>
        <v>0</v>
      </c>
      <c r="Q114">
        <f t="shared" ca="1" si="66"/>
        <v>0</v>
      </c>
      <c r="R114">
        <f t="shared" ca="1" si="67"/>
        <v>0</v>
      </c>
    </row>
    <row r="115" spans="1:18" x14ac:dyDescent="0.25">
      <c r="A115" s="3">
        <f t="shared" si="68"/>
        <v>9</v>
      </c>
      <c r="B115" s="3">
        <f t="shared" si="69"/>
        <v>1</v>
      </c>
      <c r="C115" s="3">
        <f t="shared" ref="C115" si="117">C101</f>
        <v>2</v>
      </c>
      <c r="D115" s="3">
        <f ca="1">OFFSET(Results!$G$1,($A115-1)*teams/2+$B115,$C115-1)</f>
        <v>0</v>
      </c>
      <c r="E115" s="3">
        <f ca="1">OFFSET(Results!$H$1,($A115-1)*teams/2+$B115,1-$C115)</f>
        <v>0</v>
      </c>
      <c r="F115" s="3">
        <f ca="1">OFFSET(Results!I$1,($A115-1)*teams/2+$B115,$C115-1)</f>
        <v>0</v>
      </c>
      <c r="G115" s="3">
        <f ca="1">OFFSET(Results!J$1,($A115-1)*teams/2+$B115,1-$C115)</f>
        <v>0</v>
      </c>
      <c r="H115" s="3">
        <f t="shared" ca="1" si="63"/>
        <v>0</v>
      </c>
      <c r="I115" s="3">
        <f ca="1">OFFSET(Results!K$1,($A115-1)*teams/2+$B115,$C115-1)</f>
        <v>0</v>
      </c>
      <c r="J115" s="3">
        <f ca="1">OFFSET(Results!L$1,($A115-1)*teams/2+$B115,1-$C115)</f>
        <v>0</v>
      </c>
      <c r="K115" s="3">
        <f t="shared" ca="1" si="64"/>
        <v>0</v>
      </c>
      <c r="L115" s="3">
        <f t="shared" ca="1" si="60"/>
        <v>0</v>
      </c>
      <c r="M115" s="3">
        <f t="shared" ca="1" si="61"/>
        <v>0</v>
      </c>
      <c r="N115" s="3">
        <f ca="1">OFFSET(Results!M$1,($A115-1)*teams/2+$B115,0)</f>
        <v>0</v>
      </c>
      <c r="O115" s="3">
        <f ca="1">IF(N115=0,0,VLOOKUP(E115,'Working - Table'!$C$2:$N$21,12,FALSE))</f>
        <v>0</v>
      </c>
      <c r="P115">
        <f t="shared" ca="1" si="65"/>
        <v>0</v>
      </c>
      <c r="Q115">
        <f t="shared" ca="1" si="66"/>
        <v>0</v>
      </c>
      <c r="R115">
        <f t="shared" ca="1" si="67"/>
        <v>0</v>
      </c>
    </row>
    <row r="116" spans="1:18" x14ac:dyDescent="0.25">
      <c r="A116" s="3">
        <f t="shared" si="68"/>
        <v>9</v>
      </c>
      <c r="B116" s="3">
        <f t="shared" si="69"/>
        <v>2</v>
      </c>
      <c r="C116" s="3">
        <f t="shared" ref="C116" si="118">C102</f>
        <v>1</v>
      </c>
      <c r="D116" s="3">
        <f ca="1">OFFSET(Results!$G$1,($A116-1)*teams/2+$B116,$C116-1)</f>
        <v>0</v>
      </c>
      <c r="E116" s="3">
        <f ca="1">OFFSET(Results!$H$1,($A116-1)*teams/2+$B116,1-$C116)</f>
        <v>0</v>
      </c>
      <c r="F116" s="3">
        <f ca="1">OFFSET(Results!I$1,($A116-1)*teams/2+$B116,$C116-1)</f>
        <v>0</v>
      </c>
      <c r="G116" s="3">
        <f ca="1">OFFSET(Results!J$1,($A116-1)*teams/2+$B116,1-$C116)</f>
        <v>0</v>
      </c>
      <c r="H116" s="3">
        <f t="shared" ca="1" si="63"/>
        <v>0</v>
      </c>
      <c r="I116" s="3">
        <f ca="1">OFFSET(Results!K$1,($A116-1)*teams/2+$B116,$C116-1)</f>
        <v>0</v>
      </c>
      <c r="J116" s="3">
        <f ca="1">OFFSET(Results!L$1,($A116-1)*teams/2+$B116,1-$C116)</f>
        <v>0</v>
      </c>
      <c r="K116" s="3">
        <f t="shared" ca="1" si="64"/>
        <v>0</v>
      </c>
      <c r="L116" s="3">
        <f t="shared" ca="1" si="60"/>
        <v>0</v>
      </c>
      <c r="M116" s="3">
        <f t="shared" ca="1" si="61"/>
        <v>0</v>
      </c>
      <c r="N116" s="3">
        <f ca="1">OFFSET(Results!M$1,($A116-1)*teams/2+$B116,0)</f>
        <v>0</v>
      </c>
      <c r="O116" s="3">
        <f ca="1">IF(N116=0,0,VLOOKUP(E116,'Working - Table'!$C$2:$N$21,12,FALSE))</f>
        <v>0</v>
      </c>
      <c r="P116">
        <f t="shared" ca="1" si="65"/>
        <v>0</v>
      </c>
      <c r="Q116">
        <f t="shared" ca="1" si="66"/>
        <v>0</v>
      </c>
      <c r="R116">
        <f t="shared" ca="1" si="67"/>
        <v>0</v>
      </c>
    </row>
    <row r="117" spans="1:18" x14ac:dyDescent="0.25">
      <c r="A117" s="3">
        <f t="shared" si="68"/>
        <v>9</v>
      </c>
      <c r="B117" s="3">
        <f t="shared" si="69"/>
        <v>2</v>
      </c>
      <c r="C117" s="3">
        <f t="shared" ref="C117" si="119">C103</f>
        <v>2</v>
      </c>
      <c r="D117" s="3">
        <f ca="1">OFFSET(Results!$G$1,($A117-1)*teams/2+$B117,$C117-1)</f>
        <v>0</v>
      </c>
      <c r="E117" s="3">
        <f ca="1">OFFSET(Results!$H$1,($A117-1)*teams/2+$B117,1-$C117)</f>
        <v>0</v>
      </c>
      <c r="F117" s="3">
        <f ca="1">OFFSET(Results!I$1,($A117-1)*teams/2+$B117,$C117-1)</f>
        <v>0</v>
      </c>
      <c r="G117" s="3">
        <f ca="1">OFFSET(Results!J$1,($A117-1)*teams/2+$B117,1-$C117)</f>
        <v>0</v>
      </c>
      <c r="H117" s="3">
        <f t="shared" ca="1" si="63"/>
        <v>0</v>
      </c>
      <c r="I117" s="3">
        <f ca="1">OFFSET(Results!K$1,($A117-1)*teams/2+$B117,$C117-1)</f>
        <v>0</v>
      </c>
      <c r="J117" s="3">
        <f ca="1">OFFSET(Results!L$1,($A117-1)*teams/2+$B117,1-$C117)</f>
        <v>0</v>
      </c>
      <c r="K117" s="3">
        <f t="shared" ca="1" si="64"/>
        <v>0</v>
      </c>
      <c r="L117" s="3">
        <f t="shared" ca="1" si="60"/>
        <v>0</v>
      </c>
      <c r="M117" s="3">
        <f t="shared" ca="1" si="61"/>
        <v>0</v>
      </c>
      <c r="N117" s="3">
        <f ca="1">OFFSET(Results!M$1,($A117-1)*teams/2+$B117,0)</f>
        <v>0</v>
      </c>
      <c r="O117" s="3">
        <f ca="1">IF(N117=0,0,VLOOKUP(E117,'Working - Table'!$C$2:$N$21,12,FALSE))</f>
        <v>0</v>
      </c>
      <c r="P117">
        <f t="shared" ca="1" si="65"/>
        <v>0</v>
      </c>
      <c r="Q117">
        <f t="shared" ca="1" si="66"/>
        <v>0</v>
      </c>
      <c r="R117">
        <f t="shared" ca="1" si="67"/>
        <v>0</v>
      </c>
    </row>
    <row r="118" spans="1:18" x14ac:dyDescent="0.25">
      <c r="A118" s="3">
        <f t="shared" si="68"/>
        <v>9</v>
      </c>
      <c r="B118" s="3">
        <f t="shared" si="69"/>
        <v>3</v>
      </c>
      <c r="C118" s="3">
        <f t="shared" ref="C118" si="120">C104</f>
        <v>1</v>
      </c>
      <c r="D118" s="3">
        <f ca="1">OFFSET(Results!$G$1,($A118-1)*teams/2+$B118,$C118-1)</f>
        <v>0</v>
      </c>
      <c r="E118" s="3">
        <f ca="1">OFFSET(Results!$H$1,($A118-1)*teams/2+$B118,1-$C118)</f>
        <v>0</v>
      </c>
      <c r="F118" s="3">
        <f ca="1">OFFSET(Results!I$1,($A118-1)*teams/2+$B118,$C118-1)</f>
        <v>0</v>
      </c>
      <c r="G118" s="3">
        <f ca="1">OFFSET(Results!J$1,($A118-1)*teams/2+$B118,1-$C118)</f>
        <v>0</v>
      </c>
      <c r="H118" s="3">
        <f t="shared" ca="1" si="63"/>
        <v>0</v>
      </c>
      <c r="I118" s="3">
        <f ca="1">OFFSET(Results!K$1,($A118-1)*teams/2+$B118,$C118-1)</f>
        <v>0</v>
      </c>
      <c r="J118" s="3">
        <f ca="1">OFFSET(Results!L$1,($A118-1)*teams/2+$B118,1-$C118)</f>
        <v>0</v>
      </c>
      <c r="K118" s="3">
        <f t="shared" ca="1" si="64"/>
        <v>0</v>
      </c>
      <c r="L118" s="3">
        <f t="shared" ca="1" si="60"/>
        <v>0</v>
      </c>
      <c r="M118" s="3">
        <f t="shared" ca="1" si="61"/>
        <v>0</v>
      </c>
      <c r="N118" s="3">
        <f ca="1">OFFSET(Results!M$1,($A118-1)*teams/2+$B118,0)</f>
        <v>0</v>
      </c>
      <c r="O118" s="3">
        <f ca="1">IF(N118=0,0,VLOOKUP(E118,'Working - Table'!$C$2:$N$21,12,FALSE))</f>
        <v>0</v>
      </c>
      <c r="P118">
        <f t="shared" ca="1" si="65"/>
        <v>0</v>
      </c>
      <c r="Q118">
        <f t="shared" ca="1" si="66"/>
        <v>0</v>
      </c>
      <c r="R118">
        <f t="shared" ca="1" si="67"/>
        <v>0</v>
      </c>
    </row>
    <row r="119" spans="1:18" x14ac:dyDescent="0.25">
      <c r="A119" s="3">
        <f t="shared" si="68"/>
        <v>9</v>
      </c>
      <c r="B119" s="3">
        <f t="shared" si="69"/>
        <v>3</v>
      </c>
      <c r="C119" s="3">
        <f t="shared" ref="C119" si="121">C105</f>
        <v>2</v>
      </c>
      <c r="D119" s="3">
        <f ca="1">OFFSET(Results!$G$1,($A119-1)*teams/2+$B119,$C119-1)</f>
        <v>0</v>
      </c>
      <c r="E119" s="3">
        <f ca="1">OFFSET(Results!$H$1,($A119-1)*teams/2+$B119,1-$C119)</f>
        <v>0</v>
      </c>
      <c r="F119" s="3">
        <f ca="1">OFFSET(Results!I$1,($A119-1)*teams/2+$B119,$C119-1)</f>
        <v>0</v>
      </c>
      <c r="G119" s="3">
        <f ca="1">OFFSET(Results!J$1,($A119-1)*teams/2+$B119,1-$C119)</f>
        <v>0</v>
      </c>
      <c r="H119" s="3">
        <f t="shared" ca="1" si="63"/>
        <v>0</v>
      </c>
      <c r="I119" s="3">
        <f ca="1">OFFSET(Results!K$1,($A119-1)*teams/2+$B119,$C119-1)</f>
        <v>0</v>
      </c>
      <c r="J119" s="3">
        <f ca="1">OFFSET(Results!L$1,($A119-1)*teams/2+$B119,1-$C119)</f>
        <v>0</v>
      </c>
      <c r="K119" s="3">
        <f t="shared" ca="1" si="64"/>
        <v>0</v>
      </c>
      <c r="L119" s="3">
        <f t="shared" ca="1" si="60"/>
        <v>0</v>
      </c>
      <c r="M119" s="3">
        <f t="shared" ca="1" si="61"/>
        <v>0</v>
      </c>
      <c r="N119" s="3">
        <f ca="1">OFFSET(Results!M$1,($A119-1)*teams/2+$B119,0)</f>
        <v>0</v>
      </c>
      <c r="O119" s="3">
        <f ca="1">IF(N119=0,0,VLOOKUP(E119,'Working - Table'!$C$2:$N$21,12,FALSE))</f>
        <v>0</v>
      </c>
      <c r="P119">
        <f t="shared" ca="1" si="65"/>
        <v>0</v>
      </c>
      <c r="Q119">
        <f t="shared" ca="1" si="66"/>
        <v>0</v>
      </c>
      <c r="R119">
        <f t="shared" ca="1" si="67"/>
        <v>0</v>
      </c>
    </row>
    <row r="120" spans="1:18" x14ac:dyDescent="0.25">
      <c r="A120" s="3">
        <f t="shared" si="68"/>
        <v>9</v>
      </c>
      <c r="B120" s="3">
        <f t="shared" si="69"/>
        <v>4</v>
      </c>
      <c r="C120" s="3">
        <f t="shared" ref="C120" si="122">C106</f>
        <v>1</v>
      </c>
      <c r="D120" s="3">
        <f ca="1">OFFSET(Results!$G$1,($A120-1)*teams/2+$B120,$C120-1)</f>
        <v>0</v>
      </c>
      <c r="E120" s="3">
        <f ca="1">OFFSET(Results!$H$1,($A120-1)*teams/2+$B120,1-$C120)</f>
        <v>0</v>
      </c>
      <c r="F120" s="3">
        <f ca="1">OFFSET(Results!I$1,($A120-1)*teams/2+$B120,$C120-1)</f>
        <v>0</v>
      </c>
      <c r="G120" s="3">
        <f ca="1">OFFSET(Results!J$1,($A120-1)*teams/2+$B120,1-$C120)</f>
        <v>0</v>
      </c>
      <c r="H120" s="3">
        <f t="shared" ca="1" si="63"/>
        <v>0</v>
      </c>
      <c r="I120" s="3">
        <f ca="1">OFFSET(Results!K$1,($A120-1)*teams/2+$B120,$C120-1)</f>
        <v>0</v>
      </c>
      <c r="J120" s="3">
        <f ca="1">OFFSET(Results!L$1,($A120-1)*teams/2+$B120,1-$C120)</f>
        <v>0</v>
      </c>
      <c r="K120" s="3">
        <f t="shared" ca="1" si="64"/>
        <v>0</v>
      </c>
      <c r="L120" s="3">
        <f t="shared" ca="1" si="60"/>
        <v>0</v>
      </c>
      <c r="M120" s="3">
        <f t="shared" ca="1" si="61"/>
        <v>0</v>
      </c>
      <c r="N120" s="3">
        <f ca="1">OFFSET(Results!M$1,($A120-1)*teams/2+$B120,0)</f>
        <v>0</v>
      </c>
      <c r="O120" s="3">
        <f ca="1">IF(N120=0,0,VLOOKUP(E120,'Working - Table'!$C$2:$N$21,12,FALSE))</f>
        <v>0</v>
      </c>
      <c r="P120">
        <f t="shared" ca="1" si="65"/>
        <v>0</v>
      </c>
      <c r="Q120">
        <f t="shared" ca="1" si="66"/>
        <v>0</v>
      </c>
      <c r="R120">
        <f t="shared" ca="1" si="67"/>
        <v>0</v>
      </c>
    </row>
    <row r="121" spans="1:18" x14ac:dyDescent="0.25">
      <c r="A121" s="3">
        <f t="shared" si="68"/>
        <v>9</v>
      </c>
      <c r="B121" s="3">
        <f t="shared" si="69"/>
        <v>4</v>
      </c>
      <c r="C121" s="3">
        <f t="shared" ref="C121" si="123">C107</f>
        <v>2</v>
      </c>
      <c r="D121" s="3">
        <f ca="1">OFFSET(Results!$G$1,($A121-1)*teams/2+$B121,$C121-1)</f>
        <v>0</v>
      </c>
      <c r="E121" s="3">
        <f ca="1">OFFSET(Results!$H$1,($A121-1)*teams/2+$B121,1-$C121)</f>
        <v>0</v>
      </c>
      <c r="F121" s="3">
        <f ca="1">OFFSET(Results!I$1,($A121-1)*teams/2+$B121,$C121-1)</f>
        <v>0</v>
      </c>
      <c r="G121" s="3">
        <f ca="1">OFFSET(Results!J$1,($A121-1)*teams/2+$B121,1-$C121)</f>
        <v>0</v>
      </c>
      <c r="H121" s="3">
        <f t="shared" ca="1" si="63"/>
        <v>0</v>
      </c>
      <c r="I121" s="3">
        <f ca="1">OFFSET(Results!K$1,($A121-1)*teams/2+$B121,$C121-1)</f>
        <v>0</v>
      </c>
      <c r="J121" s="3">
        <f ca="1">OFFSET(Results!L$1,($A121-1)*teams/2+$B121,1-$C121)</f>
        <v>0</v>
      </c>
      <c r="K121" s="3">
        <f t="shared" ca="1" si="64"/>
        <v>0</v>
      </c>
      <c r="L121" s="3">
        <f t="shared" ca="1" si="60"/>
        <v>0</v>
      </c>
      <c r="M121" s="3">
        <f t="shared" ca="1" si="61"/>
        <v>0</v>
      </c>
      <c r="N121" s="3">
        <f ca="1">OFFSET(Results!M$1,($A121-1)*teams/2+$B121,0)</f>
        <v>0</v>
      </c>
      <c r="O121" s="3">
        <f ca="1">IF(N121=0,0,VLOOKUP(E121,'Working - Table'!$C$2:$N$21,12,FALSE))</f>
        <v>0</v>
      </c>
      <c r="P121">
        <f t="shared" ca="1" si="65"/>
        <v>0</v>
      </c>
      <c r="Q121">
        <f t="shared" ca="1" si="66"/>
        <v>0</v>
      </c>
      <c r="R121">
        <f t="shared" ca="1" si="67"/>
        <v>0</v>
      </c>
    </row>
    <row r="122" spans="1:18" x14ac:dyDescent="0.25">
      <c r="A122" s="3">
        <f t="shared" si="68"/>
        <v>9</v>
      </c>
      <c r="B122" s="3">
        <f t="shared" si="69"/>
        <v>5</v>
      </c>
      <c r="C122" s="3">
        <f t="shared" ref="C122" si="124">C108</f>
        <v>1</v>
      </c>
      <c r="D122" s="3">
        <f ca="1">OFFSET(Results!$G$1,($A122-1)*teams/2+$B122,$C122-1)</f>
        <v>0</v>
      </c>
      <c r="E122" s="3">
        <f ca="1">OFFSET(Results!$H$1,($A122-1)*teams/2+$B122,1-$C122)</f>
        <v>0</v>
      </c>
      <c r="F122" s="3">
        <f ca="1">OFFSET(Results!I$1,($A122-1)*teams/2+$B122,$C122-1)</f>
        <v>0</v>
      </c>
      <c r="G122" s="3">
        <f ca="1">OFFSET(Results!J$1,($A122-1)*teams/2+$B122,1-$C122)</f>
        <v>0</v>
      </c>
      <c r="H122" s="3">
        <f t="shared" ca="1" si="63"/>
        <v>0</v>
      </c>
      <c r="I122" s="3">
        <f ca="1">OFFSET(Results!K$1,($A122-1)*teams/2+$B122,$C122-1)</f>
        <v>0</v>
      </c>
      <c r="J122" s="3">
        <f ca="1">OFFSET(Results!L$1,($A122-1)*teams/2+$B122,1-$C122)</f>
        <v>0</v>
      </c>
      <c r="K122" s="3">
        <f t="shared" ca="1" si="64"/>
        <v>0</v>
      </c>
      <c r="L122" s="3">
        <f t="shared" ca="1" si="60"/>
        <v>0</v>
      </c>
      <c r="M122" s="3">
        <f t="shared" ca="1" si="61"/>
        <v>0</v>
      </c>
      <c r="N122" s="3">
        <f ca="1">OFFSET(Results!M$1,($A122-1)*teams/2+$B122,0)</f>
        <v>0</v>
      </c>
      <c r="O122" s="3">
        <f ca="1">IF(N122=0,0,VLOOKUP(E122,'Working - Table'!$C$2:$N$21,12,FALSE))</f>
        <v>0</v>
      </c>
      <c r="P122">
        <f t="shared" ca="1" si="65"/>
        <v>0</v>
      </c>
      <c r="Q122">
        <f t="shared" ca="1" si="66"/>
        <v>0</v>
      </c>
      <c r="R122">
        <f t="shared" ca="1" si="67"/>
        <v>0</v>
      </c>
    </row>
    <row r="123" spans="1:18" x14ac:dyDescent="0.25">
      <c r="A123" s="3">
        <f t="shared" si="68"/>
        <v>9</v>
      </c>
      <c r="B123" s="3">
        <f t="shared" si="69"/>
        <v>5</v>
      </c>
      <c r="C123" s="3">
        <f t="shared" ref="C123" si="125">C109</f>
        <v>2</v>
      </c>
      <c r="D123" s="3">
        <f ca="1">OFFSET(Results!$G$1,($A123-1)*teams/2+$B123,$C123-1)</f>
        <v>0</v>
      </c>
      <c r="E123" s="3">
        <f ca="1">OFFSET(Results!$H$1,($A123-1)*teams/2+$B123,1-$C123)</f>
        <v>0</v>
      </c>
      <c r="F123" s="3">
        <f ca="1">OFFSET(Results!I$1,($A123-1)*teams/2+$B123,$C123-1)</f>
        <v>0</v>
      </c>
      <c r="G123" s="3">
        <f ca="1">OFFSET(Results!J$1,($A123-1)*teams/2+$B123,1-$C123)</f>
        <v>0</v>
      </c>
      <c r="H123" s="3">
        <f t="shared" ca="1" si="63"/>
        <v>0</v>
      </c>
      <c r="I123" s="3">
        <f ca="1">OFFSET(Results!K$1,($A123-1)*teams/2+$B123,$C123-1)</f>
        <v>0</v>
      </c>
      <c r="J123" s="3">
        <f ca="1">OFFSET(Results!L$1,($A123-1)*teams/2+$B123,1-$C123)</f>
        <v>0</v>
      </c>
      <c r="K123" s="3">
        <f t="shared" ca="1" si="64"/>
        <v>0</v>
      </c>
      <c r="L123" s="3">
        <f t="shared" ca="1" si="60"/>
        <v>0</v>
      </c>
      <c r="M123" s="3">
        <f t="shared" ca="1" si="61"/>
        <v>0</v>
      </c>
      <c r="N123" s="3">
        <f ca="1">OFFSET(Results!M$1,($A123-1)*teams/2+$B123,0)</f>
        <v>0</v>
      </c>
      <c r="O123" s="3">
        <f ca="1">IF(N123=0,0,VLOOKUP(E123,'Working - Table'!$C$2:$N$21,12,FALSE))</f>
        <v>0</v>
      </c>
      <c r="P123">
        <f t="shared" ca="1" si="65"/>
        <v>0</v>
      </c>
      <c r="Q123">
        <f t="shared" ca="1" si="66"/>
        <v>0</v>
      </c>
      <c r="R123">
        <f t="shared" ca="1" si="67"/>
        <v>0</v>
      </c>
    </row>
    <row r="124" spans="1:18" x14ac:dyDescent="0.25">
      <c r="A124" s="3">
        <f t="shared" si="68"/>
        <v>9</v>
      </c>
      <c r="B124" s="3">
        <f t="shared" si="69"/>
        <v>6</v>
      </c>
      <c r="C124" s="3">
        <f t="shared" ref="C124" si="126">C110</f>
        <v>1</v>
      </c>
      <c r="D124" s="3">
        <f ca="1">OFFSET(Results!$G$1,($A124-1)*teams/2+$B124,$C124-1)</f>
        <v>0</v>
      </c>
      <c r="E124" s="3">
        <f ca="1">OFFSET(Results!$H$1,($A124-1)*teams/2+$B124,1-$C124)</f>
        <v>0</v>
      </c>
      <c r="F124" s="3">
        <f ca="1">OFFSET(Results!I$1,($A124-1)*teams/2+$B124,$C124-1)</f>
        <v>0</v>
      </c>
      <c r="G124" s="3">
        <f ca="1">OFFSET(Results!J$1,($A124-1)*teams/2+$B124,1-$C124)</f>
        <v>0</v>
      </c>
      <c r="H124" s="3">
        <f t="shared" ca="1" si="63"/>
        <v>0</v>
      </c>
      <c r="I124" s="3">
        <f ca="1">OFFSET(Results!K$1,($A124-1)*teams/2+$B124,$C124-1)</f>
        <v>0</v>
      </c>
      <c r="J124" s="3">
        <f ca="1">OFFSET(Results!L$1,($A124-1)*teams/2+$B124,1-$C124)</f>
        <v>0</v>
      </c>
      <c r="K124" s="3">
        <f t="shared" ca="1" si="64"/>
        <v>0</v>
      </c>
      <c r="L124" s="3">
        <f t="shared" ca="1" si="60"/>
        <v>0</v>
      </c>
      <c r="M124" s="3">
        <f t="shared" ca="1" si="61"/>
        <v>0</v>
      </c>
      <c r="N124" s="3">
        <f ca="1">OFFSET(Results!M$1,($A124-1)*teams/2+$B124,0)</f>
        <v>0</v>
      </c>
      <c r="O124" s="3">
        <f ca="1">IF(N124=0,0,VLOOKUP(E124,'Working - Table'!$C$2:$N$21,12,FALSE))</f>
        <v>0</v>
      </c>
      <c r="P124">
        <f t="shared" ca="1" si="65"/>
        <v>0</v>
      </c>
      <c r="Q124">
        <f t="shared" ca="1" si="66"/>
        <v>0</v>
      </c>
      <c r="R124">
        <f t="shared" ca="1" si="67"/>
        <v>0</v>
      </c>
    </row>
    <row r="125" spans="1:18" x14ac:dyDescent="0.25">
      <c r="A125" s="3">
        <f t="shared" si="68"/>
        <v>9</v>
      </c>
      <c r="B125" s="3">
        <f t="shared" si="69"/>
        <v>6</v>
      </c>
      <c r="C125" s="3">
        <f t="shared" ref="C125" si="127">C111</f>
        <v>2</v>
      </c>
      <c r="D125" s="3">
        <f ca="1">OFFSET(Results!$G$1,($A125-1)*teams/2+$B125,$C125-1)</f>
        <v>0</v>
      </c>
      <c r="E125" s="3">
        <f ca="1">OFFSET(Results!$H$1,($A125-1)*teams/2+$B125,1-$C125)</f>
        <v>0</v>
      </c>
      <c r="F125" s="3">
        <f ca="1">OFFSET(Results!I$1,($A125-1)*teams/2+$B125,$C125-1)</f>
        <v>0</v>
      </c>
      <c r="G125" s="3">
        <f ca="1">OFFSET(Results!J$1,($A125-1)*teams/2+$B125,1-$C125)</f>
        <v>0</v>
      </c>
      <c r="H125" s="3">
        <f t="shared" ca="1" si="63"/>
        <v>0</v>
      </c>
      <c r="I125" s="3">
        <f ca="1">OFFSET(Results!K$1,($A125-1)*teams/2+$B125,$C125-1)</f>
        <v>0</v>
      </c>
      <c r="J125" s="3">
        <f ca="1">OFFSET(Results!L$1,($A125-1)*teams/2+$B125,1-$C125)</f>
        <v>0</v>
      </c>
      <c r="K125" s="3">
        <f t="shared" ca="1" si="64"/>
        <v>0</v>
      </c>
      <c r="L125" s="3">
        <f t="shared" ca="1" si="60"/>
        <v>0</v>
      </c>
      <c r="M125" s="3">
        <f t="shared" ca="1" si="61"/>
        <v>0</v>
      </c>
      <c r="N125" s="3">
        <f ca="1">OFFSET(Results!M$1,($A125-1)*teams/2+$B125,0)</f>
        <v>0</v>
      </c>
      <c r="O125" s="3">
        <f ca="1">IF(N125=0,0,VLOOKUP(E125,'Working - Table'!$C$2:$N$21,12,FALSE))</f>
        <v>0</v>
      </c>
      <c r="P125">
        <f t="shared" ca="1" si="65"/>
        <v>0</v>
      </c>
      <c r="Q125">
        <f t="shared" ca="1" si="66"/>
        <v>0</v>
      </c>
      <c r="R125">
        <f t="shared" ca="1" si="67"/>
        <v>0</v>
      </c>
    </row>
    <row r="126" spans="1:18" x14ac:dyDescent="0.25">
      <c r="A126" s="3">
        <f t="shared" si="68"/>
        <v>9</v>
      </c>
      <c r="B126" s="3">
        <f t="shared" si="69"/>
        <v>7</v>
      </c>
      <c r="C126" s="3">
        <f t="shared" ref="C126" si="128">C112</f>
        <v>1</v>
      </c>
      <c r="D126" s="3">
        <f ca="1">OFFSET(Results!$G$1,($A126-1)*teams/2+$B126,$C126-1)</f>
        <v>0</v>
      </c>
      <c r="E126" s="3">
        <f ca="1">OFFSET(Results!$H$1,($A126-1)*teams/2+$B126,1-$C126)</f>
        <v>0</v>
      </c>
      <c r="F126" s="3">
        <f ca="1">OFFSET(Results!I$1,($A126-1)*teams/2+$B126,$C126-1)</f>
        <v>0</v>
      </c>
      <c r="G126" s="3">
        <f ca="1">OFFSET(Results!J$1,($A126-1)*teams/2+$B126,1-$C126)</f>
        <v>0</v>
      </c>
      <c r="H126" s="3">
        <f t="shared" ca="1" si="63"/>
        <v>0</v>
      </c>
      <c r="I126" s="3">
        <f ca="1">OFFSET(Results!K$1,($A126-1)*teams/2+$B126,$C126-1)</f>
        <v>0</v>
      </c>
      <c r="J126" s="3">
        <f ca="1">OFFSET(Results!L$1,($A126-1)*teams/2+$B126,1-$C126)</f>
        <v>0</v>
      </c>
      <c r="K126" s="3">
        <f t="shared" ca="1" si="64"/>
        <v>0</v>
      </c>
      <c r="L126" s="3">
        <f t="shared" ca="1" si="60"/>
        <v>0</v>
      </c>
      <c r="M126" s="3">
        <f t="shared" ca="1" si="61"/>
        <v>0</v>
      </c>
      <c r="N126" s="3">
        <f ca="1">OFFSET(Results!M$1,($A126-1)*teams/2+$B126,0)</f>
        <v>0</v>
      </c>
      <c r="O126" s="3">
        <f ca="1">IF(N126=0,0,VLOOKUP(E126,'Working - Table'!$C$2:$N$21,12,FALSE))</f>
        <v>0</v>
      </c>
      <c r="P126">
        <f t="shared" ca="1" si="65"/>
        <v>0</v>
      </c>
      <c r="Q126">
        <f t="shared" ca="1" si="66"/>
        <v>0</v>
      </c>
      <c r="R126">
        <f t="shared" ca="1" si="67"/>
        <v>0</v>
      </c>
    </row>
    <row r="127" spans="1:18" x14ac:dyDescent="0.25">
      <c r="A127" s="3">
        <f t="shared" si="68"/>
        <v>9</v>
      </c>
      <c r="B127" s="3">
        <f t="shared" si="69"/>
        <v>7</v>
      </c>
      <c r="C127" s="3">
        <f t="shared" ref="C127" si="129">C113</f>
        <v>2</v>
      </c>
      <c r="D127" s="3">
        <f ca="1">OFFSET(Results!$G$1,($A127-1)*teams/2+$B127,$C127-1)</f>
        <v>0</v>
      </c>
      <c r="E127" s="3">
        <f ca="1">OFFSET(Results!$H$1,($A127-1)*teams/2+$B127,1-$C127)</f>
        <v>0</v>
      </c>
      <c r="F127" s="3">
        <f ca="1">OFFSET(Results!I$1,($A127-1)*teams/2+$B127,$C127-1)</f>
        <v>0</v>
      </c>
      <c r="G127" s="3">
        <f ca="1">OFFSET(Results!J$1,($A127-1)*teams/2+$B127,1-$C127)</f>
        <v>0</v>
      </c>
      <c r="H127" s="3">
        <f t="shared" ca="1" si="63"/>
        <v>0</v>
      </c>
      <c r="I127" s="3">
        <f ca="1">OFFSET(Results!K$1,($A127-1)*teams/2+$B127,$C127-1)</f>
        <v>0</v>
      </c>
      <c r="J127" s="3">
        <f ca="1">OFFSET(Results!L$1,($A127-1)*teams/2+$B127,1-$C127)</f>
        <v>0</v>
      </c>
      <c r="K127" s="3">
        <f t="shared" ca="1" si="64"/>
        <v>0</v>
      </c>
      <c r="L127" s="3">
        <f t="shared" ca="1" si="60"/>
        <v>0</v>
      </c>
      <c r="M127" s="3">
        <f t="shared" ca="1" si="61"/>
        <v>0</v>
      </c>
      <c r="N127" s="3">
        <f ca="1">OFFSET(Results!M$1,($A127-1)*teams/2+$B127,0)</f>
        <v>0</v>
      </c>
      <c r="O127" s="3">
        <f ca="1">IF(N127=0,0,VLOOKUP(E127,'Working - Table'!$C$2:$N$21,12,FALSE))</f>
        <v>0</v>
      </c>
      <c r="P127">
        <f t="shared" ca="1" si="65"/>
        <v>0</v>
      </c>
      <c r="Q127">
        <f t="shared" ca="1" si="66"/>
        <v>0</v>
      </c>
      <c r="R127">
        <f t="shared" ca="1" si="67"/>
        <v>0</v>
      </c>
    </row>
    <row r="128" spans="1:18" x14ac:dyDescent="0.25">
      <c r="A128" s="3">
        <f t="shared" si="68"/>
        <v>10</v>
      </c>
      <c r="B128" s="3">
        <f t="shared" si="69"/>
        <v>1</v>
      </c>
      <c r="C128" s="3">
        <f t="shared" ref="C128" si="130">C114</f>
        <v>1</v>
      </c>
      <c r="D128" s="3">
        <f ca="1">OFFSET(Results!$G$1,($A128-1)*teams/2+$B128,$C128-1)</f>
        <v>0</v>
      </c>
      <c r="E128" s="3">
        <f ca="1">OFFSET(Results!$H$1,($A128-1)*teams/2+$B128,1-$C128)</f>
        <v>0</v>
      </c>
      <c r="F128" s="3">
        <f ca="1">OFFSET(Results!I$1,($A128-1)*teams/2+$B128,$C128-1)</f>
        <v>0</v>
      </c>
      <c r="G128" s="3">
        <f ca="1">OFFSET(Results!J$1,($A128-1)*teams/2+$B128,1-$C128)</f>
        <v>0</v>
      </c>
      <c r="H128" s="3">
        <f t="shared" ca="1" si="63"/>
        <v>0</v>
      </c>
      <c r="I128" s="3">
        <f ca="1">OFFSET(Results!K$1,($A128-1)*teams/2+$B128,$C128-1)</f>
        <v>0</v>
      </c>
      <c r="J128" s="3">
        <f ca="1">OFFSET(Results!L$1,($A128-1)*teams/2+$B128,1-$C128)</f>
        <v>0</v>
      </c>
      <c r="K128" s="3">
        <f t="shared" ca="1" si="64"/>
        <v>0</v>
      </c>
      <c r="L128" s="3">
        <f t="shared" ca="1" si="60"/>
        <v>0</v>
      </c>
      <c r="M128" s="3">
        <f t="shared" ca="1" si="61"/>
        <v>0</v>
      </c>
      <c r="N128" s="3">
        <f ca="1">OFFSET(Results!M$1,($A128-1)*teams/2+$B128,0)</f>
        <v>0</v>
      </c>
      <c r="O128" s="3">
        <f ca="1">IF(N128=0,0,VLOOKUP(E128,'Working - Table'!$C$2:$N$21,12,FALSE))</f>
        <v>0</v>
      </c>
      <c r="P128">
        <f t="shared" ca="1" si="65"/>
        <v>0</v>
      </c>
      <c r="Q128">
        <f t="shared" ca="1" si="66"/>
        <v>0</v>
      </c>
      <c r="R128">
        <f t="shared" ca="1" si="67"/>
        <v>0</v>
      </c>
    </row>
    <row r="129" spans="1:18" x14ac:dyDescent="0.25">
      <c r="A129" s="3">
        <f t="shared" si="68"/>
        <v>10</v>
      </c>
      <c r="B129" s="3">
        <f t="shared" si="69"/>
        <v>1</v>
      </c>
      <c r="C129" s="3">
        <f t="shared" ref="C129" si="131">C115</f>
        <v>2</v>
      </c>
      <c r="D129" s="3">
        <f ca="1">OFFSET(Results!$G$1,($A129-1)*teams/2+$B129,$C129-1)</f>
        <v>0</v>
      </c>
      <c r="E129" s="3">
        <f ca="1">OFFSET(Results!$H$1,($A129-1)*teams/2+$B129,1-$C129)</f>
        <v>0</v>
      </c>
      <c r="F129" s="3">
        <f ca="1">OFFSET(Results!I$1,($A129-1)*teams/2+$B129,$C129-1)</f>
        <v>0</v>
      </c>
      <c r="G129" s="3">
        <f ca="1">OFFSET(Results!J$1,($A129-1)*teams/2+$B129,1-$C129)</f>
        <v>0</v>
      </c>
      <c r="H129" s="3">
        <f t="shared" ca="1" si="63"/>
        <v>0</v>
      </c>
      <c r="I129" s="3">
        <f ca="1">OFFSET(Results!K$1,($A129-1)*teams/2+$B129,$C129-1)</f>
        <v>0</v>
      </c>
      <c r="J129" s="3">
        <f ca="1">OFFSET(Results!L$1,($A129-1)*teams/2+$B129,1-$C129)</f>
        <v>0</v>
      </c>
      <c r="K129" s="3">
        <f t="shared" ca="1" si="64"/>
        <v>0</v>
      </c>
      <c r="L129" s="3">
        <f t="shared" ca="1" si="60"/>
        <v>0</v>
      </c>
      <c r="M129" s="3">
        <f t="shared" ca="1" si="61"/>
        <v>0</v>
      </c>
      <c r="N129" s="3">
        <f ca="1">OFFSET(Results!M$1,($A129-1)*teams/2+$B129,0)</f>
        <v>0</v>
      </c>
      <c r="O129" s="3">
        <f ca="1">IF(N129=0,0,VLOOKUP(E129,'Working - Table'!$C$2:$N$21,12,FALSE))</f>
        <v>0</v>
      </c>
      <c r="P129">
        <f t="shared" ca="1" si="65"/>
        <v>0</v>
      </c>
      <c r="Q129">
        <f t="shared" ca="1" si="66"/>
        <v>0</v>
      </c>
      <c r="R129">
        <f t="shared" ca="1" si="67"/>
        <v>0</v>
      </c>
    </row>
    <row r="130" spans="1:18" x14ac:dyDescent="0.25">
      <c r="A130" s="3">
        <f t="shared" si="68"/>
        <v>10</v>
      </c>
      <c r="B130" s="3">
        <f t="shared" si="69"/>
        <v>2</v>
      </c>
      <c r="C130" s="3">
        <f t="shared" ref="C130" si="132">C116</f>
        <v>1</v>
      </c>
      <c r="D130" s="3">
        <f ca="1">OFFSET(Results!$G$1,($A130-1)*teams/2+$B130,$C130-1)</f>
        <v>0</v>
      </c>
      <c r="E130" s="3">
        <f ca="1">OFFSET(Results!$H$1,($A130-1)*teams/2+$B130,1-$C130)</f>
        <v>0</v>
      </c>
      <c r="F130" s="3">
        <f ca="1">OFFSET(Results!I$1,($A130-1)*teams/2+$B130,$C130-1)</f>
        <v>0</v>
      </c>
      <c r="G130" s="3">
        <f ca="1">OFFSET(Results!J$1,($A130-1)*teams/2+$B130,1-$C130)</f>
        <v>0</v>
      </c>
      <c r="H130" s="3">
        <f t="shared" ca="1" si="63"/>
        <v>0</v>
      </c>
      <c r="I130" s="3">
        <f ca="1">OFFSET(Results!K$1,($A130-1)*teams/2+$B130,$C130-1)</f>
        <v>0</v>
      </c>
      <c r="J130" s="3">
        <f ca="1">OFFSET(Results!L$1,($A130-1)*teams/2+$B130,1-$C130)</f>
        <v>0</v>
      </c>
      <c r="K130" s="3">
        <f t="shared" ca="1" si="64"/>
        <v>0</v>
      </c>
      <c r="L130" s="3">
        <f t="shared" ref="L130:L155" ca="1" si="133">IF(N130=0,0,IF(F130&gt;G130,winpoints,IF(F130=G130,drawpoints,losspoints)))</f>
        <v>0</v>
      </c>
      <c r="M130" s="3">
        <f t="shared" ref="M130:M155" ca="1" si="134">IF(N130=0,0,IF(L130=losspoints,winpoints,IF(L130=drawpoints,drawpoints,losspoints)))</f>
        <v>0</v>
      </c>
      <c r="N130" s="3">
        <f ca="1">OFFSET(Results!M$1,($A130-1)*teams/2+$B130,0)</f>
        <v>0</v>
      </c>
      <c r="O130" s="3">
        <f ca="1">IF(N130=0,0,VLOOKUP(E130,'Working - Table'!$C$2:$N$21,12,FALSE))</f>
        <v>0</v>
      </c>
      <c r="P130">
        <f t="shared" ca="1" si="65"/>
        <v>0</v>
      </c>
      <c r="Q130">
        <f t="shared" ca="1" si="66"/>
        <v>0</v>
      </c>
      <c r="R130">
        <f t="shared" ca="1" si="67"/>
        <v>0</v>
      </c>
    </row>
    <row r="131" spans="1:18" x14ac:dyDescent="0.25">
      <c r="A131" s="3">
        <f t="shared" si="68"/>
        <v>10</v>
      </c>
      <c r="B131" s="3">
        <f t="shared" si="69"/>
        <v>2</v>
      </c>
      <c r="C131" s="3">
        <f t="shared" ref="C131" si="135">C117</f>
        <v>2</v>
      </c>
      <c r="D131" s="3">
        <f ca="1">OFFSET(Results!$G$1,($A131-1)*teams/2+$B131,$C131-1)</f>
        <v>0</v>
      </c>
      <c r="E131" s="3">
        <f ca="1">OFFSET(Results!$H$1,($A131-1)*teams/2+$B131,1-$C131)</f>
        <v>0</v>
      </c>
      <c r="F131" s="3">
        <f ca="1">OFFSET(Results!I$1,($A131-1)*teams/2+$B131,$C131-1)</f>
        <v>0</v>
      </c>
      <c r="G131" s="3">
        <f ca="1">OFFSET(Results!J$1,($A131-1)*teams/2+$B131,1-$C131)</f>
        <v>0</v>
      </c>
      <c r="H131" s="3">
        <f t="shared" ref="H131:H155" ca="1" si="136">F131-G131</f>
        <v>0</v>
      </c>
      <c r="I131" s="3">
        <f ca="1">OFFSET(Results!K$1,($A131-1)*teams/2+$B131,$C131-1)</f>
        <v>0</v>
      </c>
      <c r="J131" s="3">
        <f ca="1">OFFSET(Results!L$1,($A131-1)*teams/2+$B131,1-$C131)</f>
        <v>0</v>
      </c>
      <c r="K131" s="3">
        <f t="shared" ref="K131:K155" ca="1" si="137">I131-J131</f>
        <v>0</v>
      </c>
      <c r="L131" s="3">
        <f t="shared" ca="1" si="133"/>
        <v>0</v>
      </c>
      <c r="M131" s="3">
        <f t="shared" ca="1" si="134"/>
        <v>0</v>
      </c>
      <c r="N131" s="3">
        <f ca="1">OFFSET(Results!M$1,($A131-1)*teams/2+$B131,0)</f>
        <v>0</v>
      </c>
      <c r="O131" s="3">
        <f ca="1">IF(N131=0,0,VLOOKUP(E131,'Working - Table'!$C$2:$N$21,12,FALSE))</f>
        <v>0</v>
      </c>
      <c r="P131">
        <f t="shared" ref="P131:P155" ca="1" si="138">N131*IF(F131&gt;G131,1,0)</f>
        <v>0</v>
      </c>
      <c r="Q131">
        <f t="shared" ref="Q131:Q155" ca="1" si="139">N131*IF(F131=G131,1,0)</f>
        <v>0</v>
      </c>
      <c r="R131">
        <f t="shared" ref="R131:R155" ca="1" si="140">N131*IF(F131&lt;G131,1,0)</f>
        <v>0</v>
      </c>
    </row>
    <row r="132" spans="1:18" x14ac:dyDescent="0.25">
      <c r="A132" s="3">
        <f t="shared" ref="A132:A155" si="141">IF(B130=teams/2,A130+1,A130)</f>
        <v>10</v>
      </c>
      <c r="B132" s="3">
        <f t="shared" ref="B132:B195" si="142">IF(B130=teams/2,1,B130+1)</f>
        <v>3</v>
      </c>
      <c r="C132" s="3">
        <f t="shared" ref="C132" si="143">C118</f>
        <v>1</v>
      </c>
      <c r="D132" s="3">
        <f ca="1">OFFSET(Results!$G$1,($A132-1)*teams/2+$B132,$C132-1)</f>
        <v>0</v>
      </c>
      <c r="E132" s="3">
        <f ca="1">OFFSET(Results!$H$1,($A132-1)*teams/2+$B132,1-$C132)</f>
        <v>0</v>
      </c>
      <c r="F132" s="3">
        <f ca="1">OFFSET(Results!I$1,($A132-1)*teams/2+$B132,$C132-1)</f>
        <v>0</v>
      </c>
      <c r="G132" s="3">
        <f ca="1">OFFSET(Results!J$1,($A132-1)*teams/2+$B132,1-$C132)</f>
        <v>0</v>
      </c>
      <c r="H132" s="3">
        <f t="shared" ca="1" si="136"/>
        <v>0</v>
      </c>
      <c r="I132" s="3">
        <f ca="1">OFFSET(Results!K$1,($A132-1)*teams/2+$B132,$C132-1)</f>
        <v>0</v>
      </c>
      <c r="J132" s="3">
        <f ca="1">OFFSET(Results!L$1,($A132-1)*teams/2+$B132,1-$C132)</f>
        <v>0</v>
      </c>
      <c r="K132" s="3">
        <f t="shared" ca="1" si="137"/>
        <v>0</v>
      </c>
      <c r="L132" s="3">
        <f t="shared" ca="1" si="133"/>
        <v>0</v>
      </c>
      <c r="M132" s="3">
        <f t="shared" ca="1" si="134"/>
        <v>0</v>
      </c>
      <c r="N132" s="3">
        <f ca="1">OFFSET(Results!M$1,($A132-1)*teams/2+$B132,0)</f>
        <v>0</v>
      </c>
      <c r="O132" s="3">
        <f ca="1">IF(N132=0,0,VLOOKUP(E132,'Working - Table'!$C$2:$N$21,12,FALSE))</f>
        <v>0</v>
      </c>
      <c r="P132">
        <f t="shared" ca="1" si="138"/>
        <v>0</v>
      </c>
      <c r="Q132">
        <f t="shared" ca="1" si="139"/>
        <v>0</v>
      </c>
      <c r="R132">
        <f t="shared" ca="1" si="140"/>
        <v>0</v>
      </c>
    </row>
    <row r="133" spans="1:18" x14ac:dyDescent="0.25">
      <c r="A133" s="3">
        <f t="shared" si="141"/>
        <v>10</v>
      </c>
      <c r="B133" s="3">
        <f t="shared" si="142"/>
        <v>3</v>
      </c>
      <c r="C133" s="3">
        <f t="shared" ref="C133" si="144">C119</f>
        <v>2</v>
      </c>
      <c r="D133" s="3">
        <f ca="1">OFFSET(Results!$G$1,($A133-1)*teams/2+$B133,$C133-1)</f>
        <v>0</v>
      </c>
      <c r="E133" s="3">
        <f ca="1">OFFSET(Results!$H$1,($A133-1)*teams/2+$B133,1-$C133)</f>
        <v>0</v>
      </c>
      <c r="F133" s="3">
        <f ca="1">OFFSET(Results!I$1,($A133-1)*teams/2+$B133,$C133-1)</f>
        <v>0</v>
      </c>
      <c r="G133" s="3">
        <f ca="1">OFFSET(Results!J$1,($A133-1)*teams/2+$B133,1-$C133)</f>
        <v>0</v>
      </c>
      <c r="H133" s="3">
        <f t="shared" ca="1" si="136"/>
        <v>0</v>
      </c>
      <c r="I133" s="3">
        <f ca="1">OFFSET(Results!K$1,($A133-1)*teams/2+$B133,$C133-1)</f>
        <v>0</v>
      </c>
      <c r="J133" s="3">
        <f ca="1">OFFSET(Results!L$1,($A133-1)*teams/2+$B133,1-$C133)</f>
        <v>0</v>
      </c>
      <c r="K133" s="3">
        <f t="shared" ca="1" si="137"/>
        <v>0</v>
      </c>
      <c r="L133" s="3">
        <f t="shared" ca="1" si="133"/>
        <v>0</v>
      </c>
      <c r="M133" s="3">
        <f t="shared" ca="1" si="134"/>
        <v>0</v>
      </c>
      <c r="N133" s="3">
        <f ca="1">OFFSET(Results!M$1,($A133-1)*teams/2+$B133,0)</f>
        <v>0</v>
      </c>
      <c r="O133" s="3">
        <f ca="1">IF(N133=0,0,VLOOKUP(E133,'Working - Table'!$C$2:$N$21,12,FALSE))</f>
        <v>0</v>
      </c>
      <c r="P133">
        <f t="shared" ca="1" si="138"/>
        <v>0</v>
      </c>
      <c r="Q133">
        <f t="shared" ca="1" si="139"/>
        <v>0</v>
      </c>
      <c r="R133">
        <f t="shared" ca="1" si="140"/>
        <v>0</v>
      </c>
    </row>
    <row r="134" spans="1:18" x14ac:dyDescent="0.25">
      <c r="A134" s="3">
        <f t="shared" si="141"/>
        <v>10</v>
      </c>
      <c r="B134" s="3">
        <f t="shared" si="142"/>
        <v>4</v>
      </c>
      <c r="C134" s="3">
        <f t="shared" ref="C134" si="145">C120</f>
        <v>1</v>
      </c>
      <c r="D134" s="3">
        <f ca="1">OFFSET(Results!$G$1,($A134-1)*teams/2+$B134,$C134-1)</f>
        <v>0</v>
      </c>
      <c r="E134" s="3">
        <f ca="1">OFFSET(Results!$H$1,($A134-1)*teams/2+$B134,1-$C134)</f>
        <v>0</v>
      </c>
      <c r="F134" s="3">
        <f ca="1">OFFSET(Results!I$1,($A134-1)*teams/2+$B134,$C134-1)</f>
        <v>0</v>
      </c>
      <c r="G134" s="3">
        <f ca="1">OFFSET(Results!J$1,($A134-1)*teams/2+$B134,1-$C134)</f>
        <v>0</v>
      </c>
      <c r="H134" s="3">
        <f t="shared" ca="1" si="136"/>
        <v>0</v>
      </c>
      <c r="I134" s="3">
        <f ca="1">OFFSET(Results!K$1,($A134-1)*teams/2+$B134,$C134-1)</f>
        <v>0</v>
      </c>
      <c r="J134" s="3">
        <f ca="1">OFFSET(Results!L$1,($A134-1)*teams/2+$B134,1-$C134)</f>
        <v>0</v>
      </c>
      <c r="K134" s="3">
        <f t="shared" ca="1" si="137"/>
        <v>0</v>
      </c>
      <c r="L134" s="3">
        <f t="shared" ca="1" si="133"/>
        <v>0</v>
      </c>
      <c r="M134" s="3">
        <f t="shared" ca="1" si="134"/>
        <v>0</v>
      </c>
      <c r="N134" s="3">
        <f ca="1">OFFSET(Results!M$1,($A134-1)*teams/2+$B134,0)</f>
        <v>0</v>
      </c>
      <c r="O134" s="3">
        <f ca="1">IF(N134=0,0,VLOOKUP(E134,'Working - Table'!$C$2:$N$21,12,FALSE))</f>
        <v>0</v>
      </c>
      <c r="P134">
        <f t="shared" ca="1" si="138"/>
        <v>0</v>
      </c>
      <c r="Q134">
        <f t="shared" ca="1" si="139"/>
        <v>0</v>
      </c>
      <c r="R134">
        <f t="shared" ca="1" si="140"/>
        <v>0</v>
      </c>
    </row>
    <row r="135" spans="1:18" x14ac:dyDescent="0.25">
      <c r="A135" s="3">
        <f t="shared" si="141"/>
        <v>10</v>
      </c>
      <c r="B135" s="3">
        <f t="shared" si="142"/>
        <v>4</v>
      </c>
      <c r="C135" s="3">
        <f t="shared" ref="C135" si="146">C121</f>
        <v>2</v>
      </c>
      <c r="D135" s="3">
        <f ca="1">OFFSET(Results!$G$1,($A135-1)*teams/2+$B135,$C135-1)</f>
        <v>0</v>
      </c>
      <c r="E135" s="3">
        <f ca="1">OFFSET(Results!$H$1,($A135-1)*teams/2+$B135,1-$C135)</f>
        <v>0</v>
      </c>
      <c r="F135" s="3">
        <f ca="1">OFFSET(Results!I$1,($A135-1)*teams/2+$B135,$C135-1)</f>
        <v>0</v>
      </c>
      <c r="G135" s="3">
        <f ca="1">OFFSET(Results!J$1,($A135-1)*teams/2+$B135,1-$C135)</f>
        <v>0</v>
      </c>
      <c r="H135" s="3">
        <f t="shared" ca="1" si="136"/>
        <v>0</v>
      </c>
      <c r="I135" s="3">
        <f ca="1">OFFSET(Results!K$1,($A135-1)*teams/2+$B135,$C135-1)</f>
        <v>0</v>
      </c>
      <c r="J135" s="3">
        <f ca="1">OFFSET(Results!L$1,($A135-1)*teams/2+$B135,1-$C135)</f>
        <v>0</v>
      </c>
      <c r="K135" s="3">
        <f t="shared" ca="1" si="137"/>
        <v>0</v>
      </c>
      <c r="L135" s="3">
        <f t="shared" ca="1" si="133"/>
        <v>0</v>
      </c>
      <c r="M135" s="3">
        <f t="shared" ca="1" si="134"/>
        <v>0</v>
      </c>
      <c r="N135" s="3">
        <f ca="1">OFFSET(Results!M$1,($A135-1)*teams/2+$B135,0)</f>
        <v>0</v>
      </c>
      <c r="O135" s="3">
        <f ca="1">IF(N135=0,0,VLOOKUP(E135,'Working - Table'!$C$2:$N$21,12,FALSE))</f>
        <v>0</v>
      </c>
      <c r="P135">
        <f t="shared" ca="1" si="138"/>
        <v>0</v>
      </c>
      <c r="Q135">
        <f t="shared" ca="1" si="139"/>
        <v>0</v>
      </c>
      <c r="R135">
        <f t="shared" ca="1" si="140"/>
        <v>0</v>
      </c>
    </row>
    <row r="136" spans="1:18" x14ac:dyDescent="0.25">
      <c r="A136" s="3">
        <f t="shared" si="141"/>
        <v>10</v>
      </c>
      <c r="B136" s="3">
        <f t="shared" si="142"/>
        <v>5</v>
      </c>
      <c r="C136" s="3">
        <f t="shared" ref="C136" si="147">C122</f>
        <v>1</v>
      </c>
      <c r="D136" s="3">
        <f ca="1">OFFSET(Results!$G$1,($A136-1)*teams/2+$B136,$C136-1)</f>
        <v>0</v>
      </c>
      <c r="E136" s="3">
        <f ca="1">OFFSET(Results!$H$1,($A136-1)*teams/2+$B136,1-$C136)</f>
        <v>0</v>
      </c>
      <c r="F136" s="3">
        <f ca="1">OFFSET(Results!I$1,($A136-1)*teams/2+$B136,$C136-1)</f>
        <v>0</v>
      </c>
      <c r="G136" s="3">
        <f ca="1">OFFSET(Results!J$1,($A136-1)*teams/2+$B136,1-$C136)</f>
        <v>0</v>
      </c>
      <c r="H136" s="3">
        <f t="shared" ca="1" si="136"/>
        <v>0</v>
      </c>
      <c r="I136" s="3">
        <f ca="1">OFFSET(Results!K$1,($A136-1)*teams/2+$B136,$C136-1)</f>
        <v>0</v>
      </c>
      <c r="J136" s="3">
        <f ca="1">OFFSET(Results!L$1,($A136-1)*teams/2+$B136,1-$C136)</f>
        <v>0</v>
      </c>
      <c r="K136" s="3">
        <f t="shared" ca="1" si="137"/>
        <v>0</v>
      </c>
      <c r="L136" s="3">
        <f t="shared" ca="1" si="133"/>
        <v>0</v>
      </c>
      <c r="M136" s="3">
        <f t="shared" ca="1" si="134"/>
        <v>0</v>
      </c>
      <c r="N136" s="3">
        <f ca="1">OFFSET(Results!M$1,($A136-1)*teams/2+$B136,0)</f>
        <v>0</v>
      </c>
      <c r="O136" s="3">
        <f ca="1">IF(N136=0,0,VLOOKUP(E136,'Working - Table'!$C$2:$N$21,12,FALSE))</f>
        <v>0</v>
      </c>
      <c r="P136">
        <f t="shared" ca="1" si="138"/>
        <v>0</v>
      </c>
      <c r="Q136">
        <f t="shared" ca="1" si="139"/>
        <v>0</v>
      </c>
      <c r="R136">
        <f t="shared" ca="1" si="140"/>
        <v>0</v>
      </c>
    </row>
    <row r="137" spans="1:18" x14ac:dyDescent="0.25">
      <c r="A137" s="3">
        <f t="shared" si="141"/>
        <v>10</v>
      </c>
      <c r="B137" s="3">
        <f t="shared" si="142"/>
        <v>5</v>
      </c>
      <c r="C137" s="3">
        <f t="shared" ref="C137" si="148">C123</f>
        <v>2</v>
      </c>
      <c r="D137" s="3">
        <f ca="1">OFFSET(Results!$G$1,($A137-1)*teams/2+$B137,$C137-1)</f>
        <v>0</v>
      </c>
      <c r="E137" s="3">
        <f ca="1">OFFSET(Results!$H$1,($A137-1)*teams/2+$B137,1-$C137)</f>
        <v>0</v>
      </c>
      <c r="F137" s="3">
        <f ca="1">OFFSET(Results!I$1,($A137-1)*teams/2+$B137,$C137-1)</f>
        <v>0</v>
      </c>
      <c r="G137" s="3">
        <f ca="1">OFFSET(Results!J$1,($A137-1)*teams/2+$B137,1-$C137)</f>
        <v>0</v>
      </c>
      <c r="H137" s="3">
        <f t="shared" ca="1" si="136"/>
        <v>0</v>
      </c>
      <c r="I137" s="3">
        <f ca="1">OFFSET(Results!K$1,($A137-1)*teams/2+$B137,$C137-1)</f>
        <v>0</v>
      </c>
      <c r="J137" s="3">
        <f ca="1">OFFSET(Results!L$1,($A137-1)*teams/2+$B137,1-$C137)</f>
        <v>0</v>
      </c>
      <c r="K137" s="3">
        <f t="shared" ca="1" si="137"/>
        <v>0</v>
      </c>
      <c r="L137" s="3">
        <f t="shared" ca="1" si="133"/>
        <v>0</v>
      </c>
      <c r="M137" s="3">
        <f t="shared" ca="1" si="134"/>
        <v>0</v>
      </c>
      <c r="N137" s="3">
        <f ca="1">OFFSET(Results!M$1,($A137-1)*teams/2+$B137,0)</f>
        <v>0</v>
      </c>
      <c r="O137" s="3">
        <f ca="1">IF(N137=0,0,VLOOKUP(E137,'Working - Table'!$C$2:$N$21,12,FALSE))</f>
        <v>0</v>
      </c>
      <c r="P137">
        <f t="shared" ca="1" si="138"/>
        <v>0</v>
      </c>
      <c r="Q137">
        <f t="shared" ca="1" si="139"/>
        <v>0</v>
      </c>
      <c r="R137">
        <f t="shared" ca="1" si="140"/>
        <v>0</v>
      </c>
    </row>
    <row r="138" spans="1:18" x14ac:dyDescent="0.25">
      <c r="A138" s="3">
        <f t="shared" si="141"/>
        <v>10</v>
      </c>
      <c r="B138" s="3">
        <f t="shared" si="142"/>
        <v>6</v>
      </c>
      <c r="C138" s="3">
        <f t="shared" ref="C138" si="149">C124</f>
        <v>1</v>
      </c>
      <c r="D138" s="3">
        <f ca="1">OFFSET(Results!$G$1,($A138-1)*teams/2+$B138,$C138-1)</f>
        <v>0</v>
      </c>
      <c r="E138" s="3">
        <f ca="1">OFFSET(Results!$H$1,($A138-1)*teams/2+$B138,1-$C138)</f>
        <v>0</v>
      </c>
      <c r="F138" s="3">
        <f ca="1">OFFSET(Results!I$1,($A138-1)*teams/2+$B138,$C138-1)</f>
        <v>0</v>
      </c>
      <c r="G138" s="3">
        <f ca="1">OFFSET(Results!J$1,($A138-1)*teams/2+$B138,1-$C138)</f>
        <v>0</v>
      </c>
      <c r="H138" s="3">
        <f t="shared" ca="1" si="136"/>
        <v>0</v>
      </c>
      <c r="I138" s="3">
        <f ca="1">OFFSET(Results!K$1,($A138-1)*teams/2+$B138,$C138-1)</f>
        <v>0</v>
      </c>
      <c r="J138" s="3">
        <f ca="1">OFFSET(Results!L$1,($A138-1)*teams/2+$B138,1-$C138)</f>
        <v>0</v>
      </c>
      <c r="K138" s="3">
        <f t="shared" ca="1" si="137"/>
        <v>0</v>
      </c>
      <c r="L138" s="3">
        <f t="shared" ca="1" si="133"/>
        <v>0</v>
      </c>
      <c r="M138" s="3">
        <f t="shared" ca="1" si="134"/>
        <v>0</v>
      </c>
      <c r="N138" s="3">
        <f ca="1">OFFSET(Results!M$1,($A138-1)*teams/2+$B138,0)</f>
        <v>0</v>
      </c>
      <c r="O138" s="3">
        <f ca="1">IF(N138=0,0,VLOOKUP(E138,'Working - Table'!$C$2:$N$21,12,FALSE))</f>
        <v>0</v>
      </c>
      <c r="P138">
        <f t="shared" ca="1" si="138"/>
        <v>0</v>
      </c>
      <c r="Q138">
        <f t="shared" ca="1" si="139"/>
        <v>0</v>
      </c>
      <c r="R138">
        <f t="shared" ca="1" si="140"/>
        <v>0</v>
      </c>
    </row>
    <row r="139" spans="1:18" x14ac:dyDescent="0.25">
      <c r="A139" s="3">
        <f t="shared" si="141"/>
        <v>10</v>
      </c>
      <c r="B139" s="3">
        <f t="shared" si="142"/>
        <v>6</v>
      </c>
      <c r="C139" s="3">
        <f t="shared" ref="C139" si="150">C125</f>
        <v>2</v>
      </c>
      <c r="D139" s="3">
        <f ca="1">OFFSET(Results!$G$1,($A139-1)*teams/2+$B139,$C139-1)</f>
        <v>0</v>
      </c>
      <c r="E139" s="3">
        <f ca="1">OFFSET(Results!$H$1,($A139-1)*teams/2+$B139,1-$C139)</f>
        <v>0</v>
      </c>
      <c r="F139" s="3">
        <f ca="1">OFFSET(Results!I$1,($A139-1)*teams/2+$B139,$C139-1)</f>
        <v>0</v>
      </c>
      <c r="G139" s="3">
        <f ca="1">OFFSET(Results!J$1,($A139-1)*teams/2+$B139,1-$C139)</f>
        <v>0</v>
      </c>
      <c r="H139" s="3">
        <f t="shared" ca="1" si="136"/>
        <v>0</v>
      </c>
      <c r="I139" s="3">
        <f ca="1">OFFSET(Results!K$1,($A139-1)*teams/2+$B139,$C139-1)</f>
        <v>0</v>
      </c>
      <c r="J139" s="3">
        <f ca="1">OFFSET(Results!L$1,($A139-1)*teams/2+$B139,1-$C139)</f>
        <v>0</v>
      </c>
      <c r="K139" s="3">
        <f t="shared" ca="1" si="137"/>
        <v>0</v>
      </c>
      <c r="L139" s="3">
        <f t="shared" ca="1" si="133"/>
        <v>0</v>
      </c>
      <c r="M139" s="3">
        <f t="shared" ca="1" si="134"/>
        <v>0</v>
      </c>
      <c r="N139" s="3">
        <f ca="1">OFFSET(Results!M$1,($A139-1)*teams/2+$B139,0)</f>
        <v>0</v>
      </c>
      <c r="O139" s="3">
        <f ca="1">IF(N139=0,0,VLOOKUP(E139,'Working - Table'!$C$2:$N$21,12,FALSE))</f>
        <v>0</v>
      </c>
      <c r="P139">
        <f t="shared" ca="1" si="138"/>
        <v>0</v>
      </c>
      <c r="Q139">
        <f t="shared" ca="1" si="139"/>
        <v>0</v>
      </c>
      <c r="R139">
        <f t="shared" ca="1" si="140"/>
        <v>0</v>
      </c>
    </row>
    <row r="140" spans="1:18" x14ac:dyDescent="0.25">
      <c r="A140" s="3">
        <f t="shared" si="141"/>
        <v>10</v>
      </c>
      <c r="B140" s="3">
        <f t="shared" si="142"/>
        <v>7</v>
      </c>
      <c r="C140" s="3">
        <f t="shared" ref="C140" si="151">C126</f>
        <v>1</v>
      </c>
      <c r="D140" s="3">
        <f ca="1">OFFSET(Results!$G$1,($A140-1)*teams/2+$B140,$C140-1)</f>
        <v>0</v>
      </c>
      <c r="E140" s="3">
        <f ca="1">OFFSET(Results!$H$1,($A140-1)*teams/2+$B140,1-$C140)</f>
        <v>0</v>
      </c>
      <c r="F140" s="3">
        <f ca="1">OFFSET(Results!I$1,($A140-1)*teams/2+$B140,$C140-1)</f>
        <v>0</v>
      </c>
      <c r="G140" s="3">
        <f ca="1">OFFSET(Results!J$1,($A140-1)*teams/2+$B140,1-$C140)</f>
        <v>0</v>
      </c>
      <c r="H140" s="3">
        <f t="shared" ca="1" si="136"/>
        <v>0</v>
      </c>
      <c r="I140" s="3">
        <f ca="1">OFFSET(Results!K$1,($A140-1)*teams/2+$B140,$C140-1)</f>
        <v>0</v>
      </c>
      <c r="J140" s="3">
        <f ca="1">OFFSET(Results!L$1,($A140-1)*teams/2+$B140,1-$C140)</f>
        <v>0</v>
      </c>
      <c r="K140" s="3">
        <f t="shared" ca="1" si="137"/>
        <v>0</v>
      </c>
      <c r="L140" s="3">
        <f t="shared" ca="1" si="133"/>
        <v>0</v>
      </c>
      <c r="M140" s="3">
        <f t="shared" ca="1" si="134"/>
        <v>0</v>
      </c>
      <c r="N140" s="3">
        <f ca="1">OFFSET(Results!M$1,($A140-1)*teams/2+$B140,0)</f>
        <v>0</v>
      </c>
      <c r="O140" s="3">
        <f ca="1">IF(N140=0,0,VLOOKUP(E140,'Working - Table'!$C$2:$N$21,12,FALSE))</f>
        <v>0</v>
      </c>
      <c r="P140">
        <f t="shared" ca="1" si="138"/>
        <v>0</v>
      </c>
      <c r="Q140">
        <f t="shared" ca="1" si="139"/>
        <v>0</v>
      </c>
      <c r="R140">
        <f t="shared" ca="1" si="140"/>
        <v>0</v>
      </c>
    </row>
    <row r="141" spans="1:18" x14ac:dyDescent="0.25">
      <c r="A141" s="3">
        <f t="shared" si="141"/>
        <v>10</v>
      </c>
      <c r="B141" s="3">
        <f t="shared" si="142"/>
        <v>7</v>
      </c>
      <c r="C141" s="3">
        <f t="shared" ref="C141" si="152">C127</f>
        <v>2</v>
      </c>
      <c r="D141" s="3">
        <f ca="1">OFFSET(Results!$G$1,($A141-1)*teams/2+$B141,$C141-1)</f>
        <v>0</v>
      </c>
      <c r="E141" s="3">
        <f ca="1">OFFSET(Results!$H$1,($A141-1)*teams/2+$B141,1-$C141)</f>
        <v>0</v>
      </c>
      <c r="F141" s="3">
        <f ca="1">OFFSET(Results!I$1,($A141-1)*teams/2+$B141,$C141-1)</f>
        <v>0</v>
      </c>
      <c r="G141" s="3">
        <f ca="1">OFFSET(Results!J$1,($A141-1)*teams/2+$B141,1-$C141)</f>
        <v>0</v>
      </c>
      <c r="H141" s="3">
        <f t="shared" ca="1" si="136"/>
        <v>0</v>
      </c>
      <c r="I141" s="3">
        <f ca="1">OFFSET(Results!K$1,($A141-1)*teams/2+$B141,$C141-1)</f>
        <v>0</v>
      </c>
      <c r="J141" s="3">
        <f ca="1">OFFSET(Results!L$1,($A141-1)*teams/2+$B141,1-$C141)</f>
        <v>0</v>
      </c>
      <c r="K141" s="3">
        <f t="shared" ca="1" si="137"/>
        <v>0</v>
      </c>
      <c r="L141" s="3">
        <f t="shared" ca="1" si="133"/>
        <v>0</v>
      </c>
      <c r="M141" s="3">
        <f t="shared" ca="1" si="134"/>
        <v>0</v>
      </c>
      <c r="N141" s="3">
        <f ca="1">OFFSET(Results!M$1,($A141-1)*teams/2+$B141,0)</f>
        <v>0</v>
      </c>
      <c r="O141" s="3">
        <f ca="1">IF(N141=0,0,VLOOKUP(E141,'Working - Table'!$C$2:$N$21,12,FALSE))</f>
        <v>0</v>
      </c>
      <c r="P141">
        <f t="shared" ca="1" si="138"/>
        <v>0</v>
      </c>
      <c r="Q141">
        <f t="shared" ca="1" si="139"/>
        <v>0</v>
      </c>
      <c r="R141">
        <f t="shared" ca="1" si="140"/>
        <v>0</v>
      </c>
    </row>
    <row r="142" spans="1:18" x14ac:dyDescent="0.25">
      <c r="A142" s="3">
        <f t="shared" si="141"/>
        <v>11</v>
      </c>
      <c r="B142" s="3">
        <f t="shared" si="142"/>
        <v>1</v>
      </c>
      <c r="C142" s="3">
        <f t="shared" ref="C142" si="153">C128</f>
        <v>1</v>
      </c>
      <c r="D142" s="3">
        <f ca="1">OFFSET(Results!$G$1,($A142-1)*teams/2+$B142,$C142-1)</f>
        <v>0</v>
      </c>
      <c r="E142" s="3">
        <f ca="1">OFFSET(Results!$H$1,($A142-1)*teams/2+$B142,1-$C142)</f>
        <v>0</v>
      </c>
      <c r="F142" s="3">
        <f ca="1">OFFSET(Results!I$1,($A142-1)*teams/2+$B142,$C142-1)</f>
        <v>0</v>
      </c>
      <c r="G142" s="3">
        <f ca="1">OFFSET(Results!J$1,($A142-1)*teams/2+$B142,1-$C142)</f>
        <v>0</v>
      </c>
      <c r="H142" s="3">
        <f t="shared" ca="1" si="136"/>
        <v>0</v>
      </c>
      <c r="I142" s="3">
        <f ca="1">OFFSET(Results!K$1,($A142-1)*teams/2+$B142,$C142-1)</f>
        <v>0</v>
      </c>
      <c r="J142" s="3">
        <f ca="1">OFFSET(Results!L$1,($A142-1)*teams/2+$B142,1-$C142)</f>
        <v>0</v>
      </c>
      <c r="K142" s="3">
        <f t="shared" ca="1" si="137"/>
        <v>0</v>
      </c>
      <c r="L142" s="3">
        <f t="shared" ca="1" si="133"/>
        <v>0</v>
      </c>
      <c r="M142" s="3">
        <f t="shared" ca="1" si="134"/>
        <v>0</v>
      </c>
      <c r="N142" s="3">
        <f ca="1">OFFSET(Results!M$1,($A142-1)*teams/2+$B142,0)</f>
        <v>0</v>
      </c>
      <c r="O142" s="3">
        <f ca="1">IF(N142=0,0,VLOOKUP(E142,'Working - Table'!$C$2:$N$21,12,FALSE))</f>
        <v>0</v>
      </c>
      <c r="P142">
        <f t="shared" ca="1" si="138"/>
        <v>0</v>
      </c>
      <c r="Q142">
        <f t="shared" ca="1" si="139"/>
        <v>0</v>
      </c>
      <c r="R142">
        <f t="shared" ca="1" si="140"/>
        <v>0</v>
      </c>
    </row>
    <row r="143" spans="1:18" x14ac:dyDescent="0.25">
      <c r="A143" s="3">
        <f t="shared" si="141"/>
        <v>11</v>
      </c>
      <c r="B143" s="3">
        <f t="shared" si="142"/>
        <v>1</v>
      </c>
      <c r="C143" s="3">
        <f t="shared" ref="C143" si="154">C129</f>
        <v>2</v>
      </c>
      <c r="D143" s="3">
        <f ca="1">OFFSET(Results!$G$1,($A143-1)*teams/2+$B143,$C143-1)</f>
        <v>0</v>
      </c>
      <c r="E143" s="3">
        <f ca="1">OFFSET(Results!$H$1,($A143-1)*teams/2+$B143,1-$C143)</f>
        <v>0</v>
      </c>
      <c r="F143" s="3">
        <f ca="1">OFFSET(Results!I$1,($A143-1)*teams/2+$B143,$C143-1)</f>
        <v>0</v>
      </c>
      <c r="G143" s="3">
        <f ca="1">OFFSET(Results!J$1,($A143-1)*teams/2+$B143,1-$C143)</f>
        <v>0</v>
      </c>
      <c r="H143" s="3">
        <f t="shared" ca="1" si="136"/>
        <v>0</v>
      </c>
      <c r="I143" s="3">
        <f ca="1">OFFSET(Results!K$1,($A143-1)*teams/2+$B143,$C143-1)</f>
        <v>0</v>
      </c>
      <c r="J143" s="3">
        <f ca="1">OFFSET(Results!L$1,($A143-1)*teams/2+$B143,1-$C143)</f>
        <v>0</v>
      </c>
      <c r="K143" s="3">
        <f t="shared" ca="1" si="137"/>
        <v>0</v>
      </c>
      <c r="L143" s="3">
        <f t="shared" ca="1" si="133"/>
        <v>0</v>
      </c>
      <c r="M143" s="3">
        <f t="shared" ca="1" si="134"/>
        <v>0</v>
      </c>
      <c r="N143" s="3">
        <f ca="1">OFFSET(Results!M$1,($A143-1)*teams/2+$B143,0)</f>
        <v>0</v>
      </c>
      <c r="O143" s="3">
        <f ca="1">IF(N143=0,0,VLOOKUP(E143,'Working - Table'!$C$2:$N$21,12,FALSE))</f>
        <v>0</v>
      </c>
      <c r="P143">
        <f t="shared" ca="1" si="138"/>
        <v>0</v>
      </c>
      <c r="Q143">
        <f t="shared" ca="1" si="139"/>
        <v>0</v>
      </c>
      <c r="R143">
        <f t="shared" ca="1" si="140"/>
        <v>0</v>
      </c>
    </row>
    <row r="144" spans="1:18" x14ac:dyDescent="0.25">
      <c r="A144" s="3">
        <f t="shared" si="141"/>
        <v>11</v>
      </c>
      <c r="B144" s="3">
        <f t="shared" si="142"/>
        <v>2</v>
      </c>
      <c r="C144" s="3">
        <f t="shared" ref="C144" si="155">C130</f>
        <v>1</v>
      </c>
      <c r="D144" s="3">
        <f ca="1">OFFSET(Results!$G$1,($A144-1)*teams/2+$B144,$C144-1)</f>
        <v>0</v>
      </c>
      <c r="E144" s="3">
        <f ca="1">OFFSET(Results!$H$1,($A144-1)*teams/2+$B144,1-$C144)</f>
        <v>0</v>
      </c>
      <c r="F144" s="3">
        <f ca="1">OFFSET(Results!I$1,($A144-1)*teams/2+$B144,$C144-1)</f>
        <v>0</v>
      </c>
      <c r="G144" s="3">
        <f ca="1">OFFSET(Results!J$1,($A144-1)*teams/2+$B144,1-$C144)</f>
        <v>0</v>
      </c>
      <c r="H144" s="3">
        <f t="shared" ca="1" si="136"/>
        <v>0</v>
      </c>
      <c r="I144" s="3">
        <f ca="1">OFFSET(Results!K$1,($A144-1)*teams/2+$B144,$C144-1)</f>
        <v>0</v>
      </c>
      <c r="J144" s="3">
        <f ca="1">OFFSET(Results!L$1,($A144-1)*teams/2+$B144,1-$C144)</f>
        <v>0</v>
      </c>
      <c r="K144" s="3">
        <f t="shared" ca="1" si="137"/>
        <v>0</v>
      </c>
      <c r="L144" s="3">
        <f t="shared" ca="1" si="133"/>
        <v>0</v>
      </c>
      <c r="M144" s="3">
        <f t="shared" ca="1" si="134"/>
        <v>0</v>
      </c>
      <c r="N144" s="3">
        <f ca="1">OFFSET(Results!M$1,($A144-1)*teams/2+$B144,0)</f>
        <v>0</v>
      </c>
      <c r="O144" s="3">
        <f ca="1">IF(N144=0,0,VLOOKUP(E144,'Working - Table'!$C$2:$N$21,12,FALSE))</f>
        <v>0</v>
      </c>
      <c r="P144">
        <f t="shared" ca="1" si="138"/>
        <v>0</v>
      </c>
      <c r="Q144">
        <f t="shared" ca="1" si="139"/>
        <v>0</v>
      </c>
      <c r="R144">
        <f t="shared" ca="1" si="140"/>
        <v>0</v>
      </c>
    </row>
    <row r="145" spans="1:18" x14ac:dyDescent="0.25">
      <c r="A145" s="3">
        <f t="shared" si="141"/>
        <v>11</v>
      </c>
      <c r="B145" s="3">
        <f t="shared" si="142"/>
        <v>2</v>
      </c>
      <c r="C145" s="3">
        <f t="shared" ref="C145" si="156">C131</f>
        <v>2</v>
      </c>
      <c r="D145" s="3">
        <f ca="1">OFFSET(Results!$G$1,($A145-1)*teams/2+$B145,$C145-1)</f>
        <v>0</v>
      </c>
      <c r="E145" s="3">
        <f ca="1">OFFSET(Results!$H$1,($A145-1)*teams/2+$B145,1-$C145)</f>
        <v>0</v>
      </c>
      <c r="F145" s="3">
        <f ca="1">OFFSET(Results!I$1,($A145-1)*teams/2+$B145,$C145-1)</f>
        <v>0</v>
      </c>
      <c r="G145" s="3">
        <f ca="1">OFFSET(Results!J$1,($A145-1)*teams/2+$B145,1-$C145)</f>
        <v>0</v>
      </c>
      <c r="H145" s="3">
        <f t="shared" ca="1" si="136"/>
        <v>0</v>
      </c>
      <c r="I145" s="3">
        <f ca="1">OFFSET(Results!K$1,($A145-1)*teams/2+$B145,$C145-1)</f>
        <v>0</v>
      </c>
      <c r="J145" s="3">
        <f ca="1">OFFSET(Results!L$1,($A145-1)*teams/2+$B145,1-$C145)</f>
        <v>0</v>
      </c>
      <c r="K145" s="3">
        <f t="shared" ca="1" si="137"/>
        <v>0</v>
      </c>
      <c r="L145" s="3">
        <f t="shared" ca="1" si="133"/>
        <v>0</v>
      </c>
      <c r="M145" s="3">
        <f t="shared" ca="1" si="134"/>
        <v>0</v>
      </c>
      <c r="N145" s="3">
        <f ca="1">OFFSET(Results!M$1,($A145-1)*teams/2+$B145,0)</f>
        <v>0</v>
      </c>
      <c r="O145" s="3">
        <f ca="1">IF(N145=0,0,VLOOKUP(E145,'Working - Table'!$C$2:$N$21,12,FALSE))</f>
        <v>0</v>
      </c>
      <c r="P145">
        <f t="shared" ca="1" si="138"/>
        <v>0</v>
      </c>
      <c r="Q145">
        <f t="shared" ca="1" si="139"/>
        <v>0</v>
      </c>
      <c r="R145">
        <f t="shared" ca="1" si="140"/>
        <v>0</v>
      </c>
    </row>
    <row r="146" spans="1:18" x14ac:dyDescent="0.25">
      <c r="A146" s="3">
        <f t="shared" si="141"/>
        <v>11</v>
      </c>
      <c r="B146" s="3">
        <f t="shared" si="142"/>
        <v>3</v>
      </c>
      <c r="C146" s="3">
        <f t="shared" ref="C146" si="157">C132</f>
        <v>1</v>
      </c>
      <c r="D146" s="3">
        <f ca="1">OFFSET(Results!$G$1,($A146-1)*teams/2+$B146,$C146-1)</f>
        <v>0</v>
      </c>
      <c r="E146" s="3">
        <f ca="1">OFFSET(Results!$H$1,($A146-1)*teams/2+$B146,1-$C146)</f>
        <v>0</v>
      </c>
      <c r="F146" s="3">
        <f ca="1">OFFSET(Results!I$1,($A146-1)*teams/2+$B146,$C146-1)</f>
        <v>0</v>
      </c>
      <c r="G146" s="3">
        <f ca="1">OFFSET(Results!J$1,($A146-1)*teams/2+$B146,1-$C146)</f>
        <v>0</v>
      </c>
      <c r="H146" s="3">
        <f t="shared" ca="1" si="136"/>
        <v>0</v>
      </c>
      <c r="I146" s="3">
        <f ca="1">OFFSET(Results!K$1,($A146-1)*teams/2+$B146,$C146-1)</f>
        <v>0</v>
      </c>
      <c r="J146" s="3">
        <f ca="1">OFFSET(Results!L$1,($A146-1)*teams/2+$B146,1-$C146)</f>
        <v>0</v>
      </c>
      <c r="K146" s="3">
        <f t="shared" ca="1" si="137"/>
        <v>0</v>
      </c>
      <c r="L146" s="3">
        <f t="shared" ca="1" si="133"/>
        <v>0</v>
      </c>
      <c r="M146" s="3">
        <f t="shared" ca="1" si="134"/>
        <v>0</v>
      </c>
      <c r="N146" s="3">
        <f ca="1">OFFSET(Results!M$1,($A146-1)*teams/2+$B146,0)</f>
        <v>0</v>
      </c>
      <c r="O146" s="3">
        <f ca="1">IF(N146=0,0,VLOOKUP(E146,'Working - Table'!$C$2:$N$21,12,FALSE))</f>
        <v>0</v>
      </c>
      <c r="P146">
        <f t="shared" ca="1" si="138"/>
        <v>0</v>
      </c>
      <c r="Q146">
        <f t="shared" ca="1" si="139"/>
        <v>0</v>
      </c>
      <c r="R146">
        <f t="shared" ca="1" si="140"/>
        <v>0</v>
      </c>
    </row>
    <row r="147" spans="1:18" x14ac:dyDescent="0.25">
      <c r="A147" s="3">
        <f t="shared" si="141"/>
        <v>11</v>
      </c>
      <c r="B147" s="3">
        <f t="shared" si="142"/>
        <v>3</v>
      </c>
      <c r="C147" s="3">
        <f t="shared" ref="C147" si="158">C133</f>
        <v>2</v>
      </c>
      <c r="D147" s="3">
        <f ca="1">OFFSET(Results!$G$1,($A147-1)*teams/2+$B147,$C147-1)</f>
        <v>0</v>
      </c>
      <c r="E147" s="3">
        <f ca="1">OFFSET(Results!$H$1,($A147-1)*teams/2+$B147,1-$C147)</f>
        <v>0</v>
      </c>
      <c r="F147" s="3">
        <f ca="1">OFFSET(Results!I$1,($A147-1)*teams/2+$B147,$C147-1)</f>
        <v>0</v>
      </c>
      <c r="G147" s="3">
        <f ca="1">OFFSET(Results!J$1,($A147-1)*teams/2+$B147,1-$C147)</f>
        <v>0</v>
      </c>
      <c r="H147" s="3">
        <f t="shared" ca="1" si="136"/>
        <v>0</v>
      </c>
      <c r="I147" s="3">
        <f ca="1">OFFSET(Results!K$1,($A147-1)*teams/2+$B147,$C147-1)</f>
        <v>0</v>
      </c>
      <c r="J147" s="3">
        <f ca="1">OFFSET(Results!L$1,($A147-1)*teams/2+$B147,1-$C147)</f>
        <v>0</v>
      </c>
      <c r="K147" s="3">
        <f t="shared" ca="1" si="137"/>
        <v>0</v>
      </c>
      <c r="L147" s="3">
        <f t="shared" ca="1" si="133"/>
        <v>0</v>
      </c>
      <c r="M147" s="3">
        <f t="shared" ca="1" si="134"/>
        <v>0</v>
      </c>
      <c r="N147" s="3">
        <f ca="1">OFFSET(Results!M$1,($A147-1)*teams/2+$B147,0)</f>
        <v>0</v>
      </c>
      <c r="O147" s="3">
        <f ca="1">IF(N147=0,0,VLOOKUP(E147,'Working - Table'!$C$2:$N$21,12,FALSE))</f>
        <v>0</v>
      </c>
      <c r="P147">
        <f t="shared" ca="1" si="138"/>
        <v>0</v>
      </c>
      <c r="Q147">
        <f t="shared" ca="1" si="139"/>
        <v>0</v>
      </c>
      <c r="R147">
        <f t="shared" ca="1" si="140"/>
        <v>0</v>
      </c>
    </row>
    <row r="148" spans="1:18" x14ac:dyDescent="0.25">
      <c r="A148" s="3">
        <f t="shared" si="141"/>
        <v>11</v>
      </c>
      <c r="B148" s="3">
        <f t="shared" si="142"/>
        <v>4</v>
      </c>
      <c r="C148" s="3">
        <f t="shared" ref="C148" si="159">C134</f>
        <v>1</v>
      </c>
      <c r="D148" s="3">
        <f ca="1">OFFSET(Results!$G$1,($A148-1)*teams/2+$B148,$C148-1)</f>
        <v>0</v>
      </c>
      <c r="E148" s="3">
        <f ca="1">OFFSET(Results!$H$1,($A148-1)*teams/2+$B148,1-$C148)</f>
        <v>0</v>
      </c>
      <c r="F148" s="3">
        <f ca="1">OFFSET(Results!I$1,($A148-1)*teams/2+$B148,$C148-1)</f>
        <v>0</v>
      </c>
      <c r="G148" s="3">
        <f ca="1">OFFSET(Results!J$1,($A148-1)*teams/2+$B148,1-$C148)</f>
        <v>0</v>
      </c>
      <c r="H148" s="3">
        <f t="shared" ca="1" si="136"/>
        <v>0</v>
      </c>
      <c r="I148" s="3">
        <f ca="1">OFFSET(Results!K$1,($A148-1)*teams/2+$B148,$C148-1)</f>
        <v>0</v>
      </c>
      <c r="J148" s="3">
        <f ca="1">OFFSET(Results!L$1,($A148-1)*teams/2+$B148,1-$C148)</f>
        <v>0</v>
      </c>
      <c r="K148" s="3">
        <f t="shared" ca="1" si="137"/>
        <v>0</v>
      </c>
      <c r="L148" s="3">
        <f t="shared" ca="1" si="133"/>
        <v>0</v>
      </c>
      <c r="M148" s="3">
        <f t="shared" ca="1" si="134"/>
        <v>0</v>
      </c>
      <c r="N148" s="3">
        <f ca="1">OFFSET(Results!M$1,($A148-1)*teams/2+$B148,0)</f>
        <v>0</v>
      </c>
      <c r="O148" s="3">
        <f ca="1">IF(N148=0,0,VLOOKUP(E148,'Working - Table'!$C$2:$N$21,12,FALSE))</f>
        <v>0</v>
      </c>
      <c r="P148">
        <f t="shared" ca="1" si="138"/>
        <v>0</v>
      </c>
      <c r="Q148">
        <f t="shared" ca="1" si="139"/>
        <v>0</v>
      </c>
      <c r="R148">
        <f t="shared" ca="1" si="140"/>
        <v>0</v>
      </c>
    </row>
    <row r="149" spans="1:18" x14ac:dyDescent="0.25">
      <c r="A149" s="3">
        <f t="shared" si="141"/>
        <v>11</v>
      </c>
      <c r="B149" s="3">
        <f t="shared" si="142"/>
        <v>4</v>
      </c>
      <c r="C149" s="3">
        <f t="shared" ref="C149" si="160">C135</f>
        <v>2</v>
      </c>
      <c r="D149" s="3">
        <f ca="1">OFFSET(Results!$G$1,($A149-1)*teams/2+$B149,$C149-1)</f>
        <v>0</v>
      </c>
      <c r="E149" s="3">
        <f ca="1">OFFSET(Results!$H$1,($A149-1)*teams/2+$B149,1-$C149)</f>
        <v>0</v>
      </c>
      <c r="F149" s="3">
        <f ca="1">OFFSET(Results!I$1,($A149-1)*teams/2+$B149,$C149-1)</f>
        <v>0</v>
      </c>
      <c r="G149" s="3">
        <f ca="1">OFFSET(Results!J$1,($A149-1)*teams/2+$B149,1-$C149)</f>
        <v>0</v>
      </c>
      <c r="H149" s="3">
        <f t="shared" ca="1" si="136"/>
        <v>0</v>
      </c>
      <c r="I149" s="3">
        <f ca="1">OFFSET(Results!K$1,($A149-1)*teams/2+$B149,$C149-1)</f>
        <v>0</v>
      </c>
      <c r="J149" s="3">
        <f ca="1">OFFSET(Results!L$1,($A149-1)*teams/2+$B149,1-$C149)</f>
        <v>0</v>
      </c>
      <c r="K149" s="3">
        <f t="shared" ca="1" si="137"/>
        <v>0</v>
      </c>
      <c r="L149" s="3">
        <f t="shared" ca="1" si="133"/>
        <v>0</v>
      </c>
      <c r="M149" s="3">
        <f t="shared" ca="1" si="134"/>
        <v>0</v>
      </c>
      <c r="N149" s="3">
        <f ca="1">OFFSET(Results!M$1,($A149-1)*teams/2+$B149,0)</f>
        <v>0</v>
      </c>
      <c r="O149" s="3">
        <f ca="1">IF(N149=0,0,VLOOKUP(E149,'Working - Table'!$C$2:$N$21,12,FALSE))</f>
        <v>0</v>
      </c>
      <c r="P149">
        <f t="shared" ca="1" si="138"/>
        <v>0</v>
      </c>
      <c r="Q149">
        <f t="shared" ca="1" si="139"/>
        <v>0</v>
      </c>
      <c r="R149">
        <f t="shared" ca="1" si="140"/>
        <v>0</v>
      </c>
    </row>
    <row r="150" spans="1:18" x14ac:dyDescent="0.25">
      <c r="A150" s="3">
        <f t="shared" si="141"/>
        <v>11</v>
      </c>
      <c r="B150" s="3">
        <f t="shared" si="142"/>
        <v>5</v>
      </c>
      <c r="C150" s="3">
        <f t="shared" ref="C150" si="161">C136</f>
        <v>1</v>
      </c>
      <c r="D150" s="3">
        <f ca="1">OFFSET(Results!$G$1,($A150-1)*teams/2+$B150,$C150-1)</f>
        <v>0</v>
      </c>
      <c r="E150" s="3">
        <f ca="1">OFFSET(Results!$H$1,($A150-1)*teams/2+$B150,1-$C150)</f>
        <v>0</v>
      </c>
      <c r="F150" s="3">
        <f ca="1">OFFSET(Results!I$1,($A150-1)*teams/2+$B150,$C150-1)</f>
        <v>0</v>
      </c>
      <c r="G150" s="3">
        <f ca="1">OFFSET(Results!J$1,($A150-1)*teams/2+$B150,1-$C150)</f>
        <v>0</v>
      </c>
      <c r="H150" s="3">
        <f t="shared" ca="1" si="136"/>
        <v>0</v>
      </c>
      <c r="I150" s="3">
        <f ca="1">OFFSET(Results!K$1,($A150-1)*teams/2+$B150,$C150-1)</f>
        <v>0</v>
      </c>
      <c r="J150" s="3">
        <f ca="1">OFFSET(Results!L$1,($A150-1)*teams/2+$B150,1-$C150)</f>
        <v>0</v>
      </c>
      <c r="K150" s="3">
        <f t="shared" ca="1" si="137"/>
        <v>0</v>
      </c>
      <c r="L150" s="3">
        <f t="shared" ca="1" si="133"/>
        <v>0</v>
      </c>
      <c r="M150" s="3">
        <f t="shared" ca="1" si="134"/>
        <v>0</v>
      </c>
      <c r="N150" s="3">
        <f ca="1">OFFSET(Results!M$1,($A150-1)*teams/2+$B150,0)</f>
        <v>0</v>
      </c>
      <c r="O150" s="3">
        <f ca="1">IF(N150=0,0,VLOOKUP(E150,'Working - Table'!$C$2:$N$21,12,FALSE))</f>
        <v>0</v>
      </c>
      <c r="P150">
        <f t="shared" ca="1" si="138"/>
        <v>0</v>
      </c>
      <c r="Q150">
        <f t="shared" ca="1" si="139"/>
        <v>0</v>
      </c>
      <c r="R150">
        <f t="shared" ca="1" si="140"/>
        <v>0</v>
      </c>
    </row>
    <row r="151" spans="1:18" x14ac:dyDescent="0.25">
      <c r="A151" s="3">
        <f t="shared" si="141"/>
        <v>11</v>
      </c>
      <c r="B151" s="3">
        <f t="shared" si="142"/>
        <v>5</v>
      </c>
      <c r="C151" s="3">
        <f t="shared" ref="C151" si="162">C137</f>
        <v>2</v>
      </c>
      <c r="D151" s="3">
        <f ca="1">OFFSET(Results!$G$1,($A151-1)*teams/2+$B151,$C151-1)</f>
        <v>0</v>
      </c>
      <c r="E151" s="3">
        <f ca="1">OFFSET(Results!$H$1,($A151-1)*teams/2+$B151,1-$C151)</f>
        <v>0</v>
      </c>
      <c r="F151" s="3">
        <f ca="1">OFFSET(Results!I$1,($A151-1)*teams/2+$B151,$C151-1)</f>
        <v>0</v>
      </c>
      <c r="G151" s="3">
        <f ca="1">OFFSET(Results!J$1,($A151-1)*teams/2+$B151,1-$C151)</f>
        <v>0</v>
      </c>
      <c r="H151" s="3">
        <f t="shared" ca="1" si="136"/>
        <v>0</v>
      </c>
      <c r="I151" s="3">
        <f ca="1">OFFSET(Results!K$1,($A151-1)*teams/2+$B151,$C151-1)</f>
        <v>0</v>
      </c>
      <c r="J151" s="3">
        <f ca="1">OFFSET(Results!L$1,($A151-1)*teams/2+$B151,1-$C151)</f>
        <v>0</v>
      </c>
      <c r="K151" s="3">
        <f t="shared" ca="1" si="137"/>
        <v>0</v>
      </c>
      <c r="L151" s="3">
        <f t="shared" ca="1" si="133"/>
        <v>0</v>
      </c>
      <c r="M151" s="3">
        <f t="shared" ca="1" si="134"/>
        <v>0</v>
      </c>
      <c r="N151" s="3">
        <f ca="1">OFFSET(Results!M$1,($A151-1)*teams/2+$B151,0)</f>
        <v>0</v>
      </c>
      <c r="O151" s="3">
        <f ca="1">IF(N151=0,0,VLOOKUP(E151,'Working - Table'!$C$2:$N$21,12,FALSE))</f>
        <v>0</v>
      </c>
      <c r="P151">
        <f t="shared" ca="1" si="138"/>
        <v>0</v>
      </c>
      <c r="Q151">
        <f t="shared" ca="1" si="139"/>
        <v>0</v>
      </c>
      <c r="R151">
        <f t="shared" ca="1" si="140"/>
        <v>0</v>
      </c>
    </row>
    <row r="152" spans="1:18" x14ac:dyDescent="0.25">
      <c r="A152" s="3">
        <f t="shared" si="141"/>
        <v>11</v>
      </c>
      <c r="B152" s="3">
        <f t="shared" si="142"/>
        <v>6</v>
      </c>
      <c r="C152" s="3">
        <f t="shared" ref="C152" si="163">C138</f>
        <v>1</v>
      </c>
      <c r="D152" s="3">
        <f ca="1">OFFSET(Results!$G$1,($A152-1)*teams/2+$B152,$C152-1)</f>
        <v>0</v>
      </c>
      <c r="E152" s="3">
        <f ca="1">OFFSET(Results!$H$1,($A152-1)*teams/2+$B152,1-$C152)</f>
        <v>0</v>
      </c>
      <c r="F152" s="3">
        <f ca="1">OFFSET(Results!I$1,($A152-1)*teams/2+$B152,$C152-1)</f>
        <v>0</v>
      </c>
      <c r="G152" s="3">
        <f ca="1">OFFSET(Results!J$1,($A152-1)*teams/2+$B152,1-$C152)</f>
        <v>0</v>
      </c>
      <c r="H152" s="3">
        <f t="shared" ca="1" si="136"/>
        <v>0</v>
      </c>
      <c r="I152" s="3">
        <f ca="1">OFFSET(Results!K$1,($A152-1)*teams/2+$B152,$C152-1)</f>
        <v>0</v>
      </c>
      <c r="J152" s="3">
        <f ca="1">OFFSET(Results!L$1,($A152-1)*teams/2+$B152,1-$C152)</f>
        <v>0</v>
      </c>
      <c r="K152" s="3">
        <f t="shared" ca="1" si="137"/>
        <v>0</v>
      </c>
      <c r="L152" s="3">
        <f t="shared" ca="1" si="133"/>
        <v>0</v>
      </c>
      <c r="M152" s="3">
        <f t="shared" ca="1" si="134"/>
        <v>0</v>
      </c>
      <c r="N152" s="3">
        <f ca="1">OFFSET(Results!M$1,($A152-1)*teams/2+$B152,0)</f>
        <v>0</v>
      </c>
      <c r="O152" s="3">
        <f ca="1">IF(N152=0,0,VLOOKUP(E152,'Working - Table'!$C$2:$N$21,12,FALSE))</f>
        <v>0</v>
      </c>
      <c r="P152">
        <f t="shared" ca="1" si="138"/>
        <v>0</v>
      </c>
      <c r="Q152">
        <f t="shared" ca="1" si="139"/>
        <v>0</v>
      </c>
      <c r="R152">
        <f t="shared" ca="1" si="140"/>
        <v>0</v>
      </c>
    </row>
    <row r="153" spans="1:18" x14ac:dyDescent="0.25">
      <c r="A153" s="3">
        <f t="shared" si="141"/>
        <v>11</v>
      </c>
      <c r="B153" s="3">
        <f t="shared" si="142"/>
        <v>6</v>
      </c>
      <c r="C153" s="3">
        <f t="shared" ref="C153" si="164">C139</f>
        <v>2</v>
      </c>
      <c r="D153" s="3">
        <f ca="1">OFFSET(Results!$G$1,($A153-1)*teams/2+$B153,$C153-1)</f>
        <v>0</v>
      </c>
      <c r="E153" s="3">
        <f ca="1">OFFSET(Results!$H$1,($A153-1)*teams/2+$B153,1-$C153)</f>
        <v>0</v>
      </c>
      <c r="F153" s="3">
        <f ca="1">OFFSET(Results!I$1,($A153-1)*teams/2+$B153,$C153-1)</f>
        <v>0</v>
      </c>
      <c r="G153" s="3">
        <f ca="1">OFFSET(Results!J$1,($A153-1)*teams/2+$B153,1-$C153)</f>
        <v>0</v>
      </c>
      <c r="H153" s="3">
        <f t="shared" ca="1" si="136"/>
        <v>0</v>
      </c>
      <c r="I153" s="3">
        <f ca="1">OFFSET(Results!K$1,($A153-1)*teams/2+$B153,$C153-1)</f>
        <v>0</v>
      </c>
      <c r="J153" s="3">
        <f ca="1">OFFSET(Results!L$1,($A153-1)*teams/2+$B153,1-$C153)</f>
        <v>0</v>
      </c>
      <c r="K153" s="3">
        <f t="shared" ca="1" si="137"/>
        <v>0</v>
      </c>
      <c r="L153" s="3">
        <f t="shared" ca="1" si="133"/>
        <v>0</v>
      </c>
      <c r="M153" s="3">
        <f t="shared" ca="1" si="134"/>
        <v>0</v>
      </c>
      <c r="N153" s="3">
        <f ca="1">OFFSET(Results!M$1,($A153-1)*teams/2+$B153,0)</f>
        <v>0</v>
      </c>
      <c r="O153" s="3">
        <f ca="1">IF(N153=0,0,VLOOKUP(E153,'Working - Table'!$C$2:$N$21,12,FALSE))</f>
        <v>0</v>
      </c>
      <c r="P153">
        <f t="shared" ca="1" si="138"/>
        <v>0</v>
      </c>
      <c r="Q153">
        <f t="shared" ca="1" si="139"/>
        <v>0</v>
      </c>
      <c r="R153">
        <f t="shared" ca="1" si="140"/>
        <v>0</v>
      </c>
    </row>
    <row r="154" spans="1:18" x14ac:dyDescent="0.25">
      <c r="A154" s="3">
        <f t="shared" si="141"/>
        <v>11</v>
      </c>
      <c r="B154" s="3">
        <f t="shared" si="142"/>
        <v>7</v>
      </c>
      <c r="C154" s="3">
        <f t="shared" ref="C154" si="165">C140</f>
        <v>1</v>
      </c>
      <c r="D154" s="3">
        <f ca="1">OFFSET(Results!$G$1,($A154-1)*teams/2+$B154,$C154-1)</f>
        <v>0</v>
      </c>
      <c r="E154" s="3">
        <f ca="1">OFFSET(Results!$H$1,($A154-1)*teams/2+$B154,1-$C154)</f>
        <v>0</v>
      </c>
      <c r="F154" s="3">
        <f ca="1">OFFSET(Results!I$1,($A154-1)*teams/2+$B154,$C154-1)</f>
        <v>0</v>
      </c>
      <c r="G154" s="3">
        <f ca="1">OFFSET(Results!J$1,($A154-1)*teams/2+$B154,1-$C154)</f>
        <v>0</v>
      </c>
      <c r="H154" s="3">
        <f t="shared" ca="1" si="136"/>
        <v>0</v>
      </c>
      <c r="I154" s="3">
        <f ca="1">OFFSET(Results!K$1,($A154-1)*teams/2+$B154,$C154-1)</f>
        <v>0</v>
      </c>
      <c r="J154" s="3">
        <f ca="1">OFFSET(Results!L$1,($A154-1)*teams/2+$B154,1-$C154)</f>
        <v>0</v>
      </c>
      <c r="K154" s="3">
        <f t="shared" ca="1" si="137"/>
        <v>0</v>
      </c>
      <c r="L154" s="3">
        <f t="shared" ca="1" si="133"/>
        <v>0</v>
      </c>
      <c r="M154" s="3">
        <f t="shared" ca="1" si="134"/>
        <v>0</v>
      </c>
      <c r="N154" s="3">
        <f ca="1">OFFSET(Results!M$1,($A154-1)*teams/2+$B154,0)</f>
        <v>0</v>
      </c>
      <c r="O154" s="3">
        <f ca="1">IF(N154=0,0,VLOOKUP(E154,'Working - Table'!$C$2:$N$21,12,FALSE))</f>
        <v>0</v>
      </c>
      <c r="P154">
        <f t="shared" ca="1" si="138"/>
        <v>0</v>
      </c>
      <c r="Q154">
        <f t="shared" ca="1" si="139"/>
        <v>0</v>
      </c>
      <c r="R154">
        <f t="shared" ca="1" si="140"/>
        <v>0</v>
      </c>
    </row>
    <row r="155" spans="1:18" x14ac:dyDescent="0.25">
      <c r="A155" s="3">
        <f t="shared" si="141"/>
        <v>11</v>
      </c>
      <c r="B155" s="3">
        <f t="shared" si="142"/>
        <v>7</v>
      </c>
      <c r="C155" s="3">
        <f t="shared" ref="C155:C218" si="166">C141</f>
        <v>2</v>
      </c>
      <c r="D155" s="3">
        <f ca="1">OFFSET(Results!$G$1,($A155-1)*teams/2+$B155,$C155-1)</f>
        <v>0</v>
      </c>
      <c r="E155" s="3">
        <f ca="1">OFFSET(Results!$H$1,($A155-1)*teams/2+$B155,1-$C155)</f>
        <v>0</v>
      </c>
      <c r="F155" s="3">
        <f ca="1">OFFSET(Results!I$1,($A155-1)*teams/2+$B155,$C155-1)</f>
        <v>0</v>
      </c>
      <c r="G155" s="3">
        <f ca="1">OFFSET(Results!J$1,($A155-1)*teams/2+$B155,1-$C155)</f>
        <v>0</v>
      </c>
      <c r="H155" s="3">
        <f t="shared" ca="1" si="136"/>
        <v>0</v>
      </c>
      <c r="I155" s="3">
        <f ca="1">OFFSET(Results!K$1,($A155-1)*teams/2+$B155,$C155-1)</f>
        <v>0</v>
      </c>
      <c r="J155" s="3">
        <f ca="1">OFFSET(Results!L$1,($A155-1)*teams/2+$B155,1-$C155)</f>
        <v>0</v>
      </c>
      <c r="K155" s="3">
        <f t="shared" ca="1" si="137"/>
        <v>0</v>
      </c>
      <c r="L155" s="3">
        <f t="shared" ca="1" si="133"/>
        <v>0</v>
      </c>
      <c r="M155" s="3">
        <f t="shared" ca="1" si="134"/>
        <v>0</v>
      </c>
      <c r="N155" s="3">
        <f ca="1">OFFSET(Results!M$1,($A155-1)*teams/2+$B155,0)</f>
        <v>0</v>
      </c>
      <c r="O155" s="3">
        <f ca="1">IF(N155=0,0,VLOOKUP(E155,'Working - Table'!$C$2:$N$21,12,FALSE))</f>
        <v>0</v>
      </c>
      <c r="P155">
        <f t="shared" ca="1" si="138"/>
        <v>0</v>
      </c>
      <c r="Q155">
        <f t="shared" ca="1" si="139"/>
        <v>0</v>
      </c>
      <c r="R155">
        <f t="shared" ca="1" si="140"/>
        <v>0</v>
      </c>
    </row>
    <row r="156" spans="1:18" x14ac:dyDescent="0.25">
      <c r="A156" s="3">
        <f t="shared" ref="A156:A219" si="167">IF(B154=teams/2,A154+1,A154)</f>
        <v>12</v>
      </c>
      <c r="B156" s="3">
        <f t="shared" si="142"/>
        <v>1</v>
      </c>
      <c r="C156" s="3">
        <f t="shared" si="166"/>
        <v>1</v>
      </c>
      <c r="D156" s="3">
        <f ca="1">OFFSET(Results!$G$1,($A156-1)*teams/2+$B156,$C156-1)</f>
        <v>0</v>
      </c>
      <c r="E156" s="3">
        <f ca="1">OFFSET(Results!$H$1,($A156-1)*teams/2+$B156,1-$C156)</f>
        <v>0</v>
      </c>
      <c r="F156" s="3">
        <f ca="1">OFFSET(Results!I$1,($A156-1)*teams/2+$B156,$C156-1)</f>
        <v>0</v>
      </c>
      <c r="G156" s="3">
        <f ca="1">OFFSET(Results!J$1,($A156-1)*teams/2+$B156,1-$C156)</f>
        <v>0</v>
      </c>
      <c r="H156" s="3">
        <f t="shared" ref="H156:H219" ca="1" si="168">F156-G156</f>
        <v>0</v>
      </c>
      <c r="I156" s="3">
        <f ca="1">OFFSET(Results!K$1,($A156-1)*teams/2+$B156,$C156-1)</f>
        <v>0</v>
      </c>
      <c r="J156" s="3">
        <f ca="1">OFFSET(Results!L$1,($A156-1)*teams/2+$B156,1-$C156)</f>
        <v>0</v>
      </c>
      <c r="K156" s="3">
        <f t="shared" ref="K156:K219" ca="1" si="169">I156-J156</f>
        <v>0</v>
      </c>
      <c r="L156" s="3">
        <f t="shared" ref="L156:L219" ca="1" si="170">IF(N156=0,0,IF(F156&gt;G156,winpoints,IF(F156=G156,drawpoints,losspoints)))</f>
        <v>0</v>
      </c>
      <c r="M156" s="3">
        <f t="shared" ref="M156:M219" ca="1" si="171">IF(N156=0,0,IF(L156=losspoints,winpoints,IF(L156=drawpoints,drawpoints,losspoints)))</f>
        <v>0</v>
      </c>
      <c r="N156" s="3">
        <f ca="1">OFFSET(Results!M$1,($A156-1)*teams/2+$B156,0)</f>
        <v>0</v>
      </c>
      <c r="O156" s="3">
        <f ca="1">IF(N156=0,0,VLOOKUP(E156,'Working - Table'!$C$2:$N$21,12,FALSE))</f>
        <v>0</v>
      </c>
      <c r="P156">
        <f t="shared" ref="P156:P219" ca="1" si="172">N156*IF(F156&gt;G156,1,0)</f>
        <v>0</v>
      </c>
      <c r="Q156">
        <f t="shared" ref="Q156:Q219" ca="1" si="173">N156*IF(F156=G156,1,0)</f>
        <v>0</v>
      </c>
      <c r="R156">
        <f t="shared" ref="R156:R219" ca="1" si="174">N156*IF(F156&lt;G156,1,0)</f>
        <v>0</v>
      </c>
    </row>
    <row r="157" spans="1:18" x14ac:dyDescent="0.25">
      <c r="A157" s="3">
        <f t="shared" si="167"/>
        <v>12</v>
      </c>
      <c r="B157" s="3">
        <f t="shared" si="142"/>
        <v>1</v>
      </c>
      <c r="C157" s="3">
        <f t="shared" si="166"/>
        <v>2</v>
      </c>
      <c r="D157" s="3">
        <f ca="1">OFFSET(Results!$G$1,($A157-1)*teams/2+$B157,$C157-1)</f>
        <v>0</v>
      </c>
      <c r="E157" s="3">
        <f ca="1">OFFSET(Results!$H$1,($A157-1)*teams/2+$B157,1-$C157)</f>
        <v>0</v>
      </c>
      <c r="F157" s="3">
        <f ca="1">OFFSET(Results!I$1,($A157-1)*teams/2+$B157,$C157-1)</f>
        <v>0</v>
      </c>
      <c r="G157" s="3">
        <f ca="1">OFFSET(Results!J$1,($A157-1)*teams/2+$B157,1-$C157)</f>
        <v>0</v>
      </c>
      <c r="H157" s="3">
        <f t="shared" ca="1" si="168"/>
        <v>0</v>
      </c>
      <c r="I157" s="3">
        <f ca="1">OFFSET(Results!K$1,($A157-1)*teams/2+$B157,$C157-1)</f>
        <v>0</v>
      </c>
      <c r="J157" s="3">
        <f ca="1">OFFSET(Results!L$1,($A157-1)*teams/2+$B157,1-$C157)</f>
        <v>0</v>
      </c>
      <c r="K157" s="3">
        <f t="shared" ca="1" si="169"/>
        <v>0</v>
      </c>
      <c r="L157" s="3">
        <f t="shared" ca="1" si="170"/>
        <v>0</v>
      </c>
      <c r="M157" s="3">
        <f t="shared" ca="1" si="171"/>
        <v>0</v>
      </c>
      <c r="N157" s="3">
        <f ca="1">OFFSET(Results!M$1,($A157-1)*teams/2+$B157,0)</f>
        <v>0</v>
      </c>
      <c r="O157" s="3">
        <f ca="1">IF(N157=0,0,VLOOKUP(E157,'Working - Table'!$C$2:$N$21,12,FALSE))</f>
        <v>0</v>
      </c>
      <c r="P157">
        <f t="shared" ca="1" si="172"/>
        <v>0</v>
      </c>
      <c r="Q157">
        <f t="shared" ca="1" si="173"/>
        <v>0</v>
      </c>
      <c r="R157">
        <f t="shared" ca="1" si="174"/>
        <v>0</v>
      </c>
    </row>
    <row r="158" spans="1:18" x14ac:dyDescent="0.25">
      <c r="A158" s="3">
        <f t="shared" si="167"/>
        <v>12</v>
      </c>
      <c r="B158" s="3">
        <f t="shared" si="142"/>
        <v>2</v>
      </c>
      <c r="C158" s="3">
        <f t="shared" si="166"/>
        <v>1</v>
      </c>
      <c r="D158" s="3">
        <f ca="1">OFFSET(Results!$G$1,($A158-1)*teams/2+$B158,$C158-1)</f>
        <v>0</v>
      </c>
      <c r="E158" s="3">
        <f ca="1">OFFSET(Results!$H$1,($A158-1)*teams/2+$B158,1-$C158)</f>
        <v>0</v>
      </c>
      <c r="F158" s="3">
        <f ca="1">OFFSET(Results!I$1,($A158-1)*teams/2+$B158,$C158-1)</f>
        <v>0</v>
      </c>
      <c r="G158" s="3">
        <f ca="1">OFFSET(Results!J$1,($A158-1)*teams/2+$B158,1-$C158)</f>
        <v>0</v>
      </c>
      <c r="H158" s="3">
        <f t="shared" ca="1" si="168"/>
        <v>0</v>
      </c>
      <c r="I158" s="3">
        <f ca="1">OFFSET(Results!K$1,($A158-1)*teams/2+$B158,$C158-1)</f>
        <v>0</v>
      </c>
      <c r="J158" s="3">
        <f ca="1">OFFSET(Results!L$1,($A158-1)*teams/2+$B158,1-$C158)</f>
        <v>0</v>
      </c>
      <c r="K158" s="3">
        <f t="shared" ca="1" si="169"/>
        <v>0</v>
      </c>
      <c r="L158" s="3">
        <f t="shared" ca="1" si="170"/>
        <v>0</v>
      </c>
      <c r="M158" s="3">
        <f t="shared" ca="1" si="171"/>
        <v>0</v>
      </c>
      <c r="N158" s="3">
        <f ca="1">OFFSET(Results!M$1,($A158-1)*teams/2+$B158,0)</f>
        <v>0</v>
      </c>
      <c r="O158" s="3">
        <f ca="1">IF(N158=0,0,VLOOKUP(E158,'Working - Table'!$C$2:$N$21,12,FALSE))</f>
        <v>0</v>
      </c>
      <c r="P158">
        <f t="shared" ca="1" si="172"/>
        <v>0</v>
      </c>
      <c r="Q158">
        <f t="shared" ca="1" si="173"/>
        <v>0</v>
      </c>
      <c r="R158">
        <f t="shared" ca="1" si="174"/>
        <v>0</v>
      </c>
    </row>
    <row r="159" spans="1:18" x14ac:dyDescent="0.25">
      <c r="A159" s="3">
        <f t="shared" si="167"/>
        <v>12</v>
      </c>
      <c r="B159" s="3">
        <f t="shared" si="142"/>
        <v>2</v>
      </c>
      <c r="C159" s="3">
        <f t="shared" si="166"/>
        <v>2</v>
      </c>
      <c r="D159" s="3">
        <f ca="1">OFFSET(Results!$G$1,($A159-1)*teams/2+$B159,$C159-1)</f>
        <v>0</v>
      </c>
      <c r="E159" s="3">
        <f ca="1">OFFSET(Results!$H$1,($A159-1)*teams/2+$B159,1-$C159)</f>
        <v>0</v>
      </c>
      <c r="F159" s="3">
        <f ca="1">OFFSET(Results!I$1,($A159-1)*teams/2+$B159,$C159-1)</f>
        <v>0</v>
      </c>
      <c r="G159" s="3">
        <f ca="1">OFFSET(Results!J$1,($A159-1)*teams/2+$B159,1-$C159)</f>
        <v>0</v>
      </c>
      <c r="H159" s="3">
        <f t="shared" ca="1" si="168"/>
        <v>0</v>
      </c>
      <c r="I159" s="3">
        <f ca="1">OFFSET(Results!K$1,($A159-1)*teams/2+$B159,$C159-1)</f>
        <v>0</v>
      </c>
      <c r="J159" s="3">
        <f ca="1">OFFSET(Results!L$1,($A159-1)*teams/2+$B159,1-$C159)</f>
        <v>0</v>
      </c>
      <c r="K159" s="3">
        <f t="shared" ca="1" si="169"/>
        <v>0</v>
      </c>
      <c r="L159" s="3">
        <f t="shared" ca="1" si="170"/>
        <v>0</v>
      </c>
      <c r="M159" s="3">
        <f t="shared" ca="1" si="171"/>
        <v>0</v>
      </c>
      <c r="N159" s="3">
        <f ca="1">OFFSET(Results!M$1,($A159-1)*teams/2+$B159,0)</f>
        <v>0</v>
      </c>
      <c r="O159" s="3">
        <f ca="1">IF(N159=0,0,VLOOKUP(E159,'Working - Table'!$C$2:$N$21,12,FALSE))</f>
        <v>0</v>
      </c>
      <c r="P159">
        <f t="shared" ca="1" si="172"/>
        <v>0</v>
      </c>
      <c r="Q159">
        <f t="shared" ca="1" si="173"/>
        <v>0</v>
      </c>
      <c r="R159">
        <f t="shared" ca="1" si="174"/>
        <v>0</v>
      </c>
    </row>
    <row r="160" spans="1:18" x14ac:dyDescent="0.25">
      <c r="A160" s="3">
        <f t="shared" si="167"/>
        <v>12</v>
      </c>
      <c r="B160" s="3">
        <f t="shared" si="142"/>
        <v>3</v>
      </c>
      <c r="C160" s="3">
        <f t="shared" si="166"/>
        <v>1</v>
      </c>
      <c r="D160" s="3">
        <f ca="1">OFFSET(Results!$G$1,($A160-1)*teams/2+$B160,$C160-1)</f>
        <v>0</v>
      </c>
      <c r="E160" s="3">
        <f ca="1">OFFSET(Results!$H$1,($A160-1)*teams/2+$B160,1-$C160)</f>
        <v>0</v>
      </c>
      <c r="F160" s="3">
        <f ca="1">OFFSET(Results!I$1,($A160-1)*teams/2+$B160,$C160-1)</f>
        <v>0</v>
      </c>
      <c r="G160" s="3">
        <f ca="1">OFFSET(Results!J$1,($A160-1)*teams/2+$B160,1-$C160)</f>
        <v>0</v>
      </c>
      <c r="H160" s="3">
        <f t="shared" ca="1" si="168"/>
        <v>0</v>
      </c>
      <c r="I160" s="3">
        <f ca="1">OFFSET(Results!K$1,($A160-1)*teams/2+$B160,$C160-1)</f>
        <v>0</v>
      </c>
      <c r="J160" s="3">
        <f ca="1">OFFSET(Results!L$1,($A160-1)*teams/2+$B160,1-$C160)</f>
        <v>0</v>
      </c>
      <c r="K160" s="3">
        <f t="shared" ca="1" si="169"/>
        <v>0</v>
      </c>
      <c r="L160" s="3">
        <f t="shared" ca="1" si="170"/>
        <v>0</v>
      </c>
      <c r="M160" s="3">
        <f t="shared" ca="1" si="171"/>
        <v>0</v>
      </c>
      <c r="N160" s="3">
        <f ca="1">OFFSET(Results!M$1,($A160-1)*teams/2+$B160,0)</f>
        <v>0</v>
      </c>
      <c r="O160" s="3">
        <f ca="1">IF(N160=0,0,VLOOKUP(E160,'Working - Table'!$C$2:$N$21,12,FALSE))</f>
        <v>0</v>
      </c>
      <c r="P160">
        <f t="shared" ca="1" si="172"/>
        <v>0</v>
      </c>
      <c r="Q160">
        <f t="shared" ca="1" si="173"/>
        <v>0</v>
      </c>
      <c r="R160">
        <f t="shared" ca="1" si="174"/>
        <v>0</v>
      </c>
    </row>
    <row r="161" spans="1:18" x14ac:dyDescent="0.25">
      <c r="A161" s="3">
        <f t="shared" si="167"/>
        <v>12</v>
      </c>
      <c r="B161" s="3">
        <f t="shared" si="142"/>
        <v>3</v>
      </c>
      <c r="C161" s="3">
        <f t="shared" si="166"/>
        <v>2</v>
      </c>
      <c r="D161" s="3">
        <f ca="1">OFFSET(Results!$G$1,($A161-1)*teams/2+$B161,$C161-1)</f>
        <v>0</v>
      </c>
      <c r="E161" s="3">
        <f ca="1">OFFSET(Results!$H$1,($A161-1)*teams/2+$B161,1-$C161)</f>
        <v>0</v>
      </c>
      <c r="F161" s="3">
        <f ca="1">OFFSET(Results!I$1,($A161-1)*teams/2+$B161,$C161-1)</f>
        <v>0</v>
      </c>
      <c r="G161" s="3">
        <f ca="1">OFFSET(Results!J$1,($A161-1)*teams/2+$B161,1-$C161)</f>
        <v>0</v>
      </c>
      <c r="H161" s="3">
        <f t="shared" ca="1" si="168"/>
        <v>0</v>
      </c>
      <c r="I161" s="3">
        <f ca="1">OFFSET(Results!K$1,($A161-1)*teams/2+$B161,$C161-1)</f>
        <v>0</v>
      </c>
      <c r="J161" s="3">
        <f ca="1">OFFSET(Results!L$1,($A161-1)*teams/2+$B161,1-$C161)</f>
        <v>0</v>
      </c>
      <c r="K161" s="3">
        <f t="shared" ca="1" si="169"/>
        <v>0</v>
      </c>
      <c r="L161" s="3">
        <f t="shared" ca="1" si="170"/>
        <v>0</v>
      </c>
      <c r="M161" s="3">
        <f t="shared" ca="1" si="171"/>
        <v>0</v>
      </c>
      <c r="N161" s="3">
        <f ca="1">OFFSET(Results!M$1,($A161-1)*teams/2+$B161,0)</f>
        <v>0</v>
      </c>
      <c r="O161" s="3">
        <f ca="1">IF(N161=0,0,VLOOKUP(E161,'Working - Table'!$C$2:$N$21,12,FALSE))</f>
        <v>0</v>
      </c>
      <c r="P161">
        <f t="shared" ca="1" si="172"/>
        <v>0</v>
      </c>
      <c r="Q161">
        <f t="shared" ca="1" si="173"/>
        <v>0</v>
      </c>
      <c r="R161">
        <f t="shared" ca="1" si="174"/>
        <v>0</v>
      </c>
    </row>
    <row r="162" spans="1:18" x14ac:dyDescent="0.25">
      <c r="A162" s="3">
        <f t="shared" si="167"/>
        <v>12</v>
      </c>
      <c r="B162" s="3">
        <f t="shared" si="142"/>
        <v>4</v>
      </c>
      <c r="C162" s="3">
        <f t="shared" si="166"/>
        <v>1</v>
      </c>
      <c r="D162" s="3">
        <f ca="1">OFFSET(Results!$G$1,($A162-1)*teams/2+$B162,$C162-1)</f>
        <v>0</v>
      </c>
      <c r="E162" s="3">
        <f ca="1">OFFSET(Results!$H$1,($A162-1)*teams/2+$B162,1-$C162)</f>
        <v>0</v>
      </c>
      <c r="F162" s="3">
        <f ca="1">OFFSET(Results!I$1,($A162-1)*teams/2+$B162,$C162-1)</f>
        <v>0</v>
      </c>
      <c r="G162" s="3">
        <f ca="1">OFFSET(Results!J$1,($A162-1)*teams/2+$B162,1-$C162)</f>
        <v>0</v>
      </c>
      <c r="H162" s="3">
        <f t="shared" ca="1" si="168"/>
        <v>0</v>
      </c>
      <c r="I162" s="3">
        <f ca="1">OFFSET(Results!K$1,($A162-1)*teams/2+$B162,$C162-1)</f>
        <v>0</v>
      </c>
      <c r="J162" s="3">
        <f ca="1">OFFSET(Results!L$1,($A162-1)*teams/2+$B162,1-$C162)</f>
        <v>0</v>
      </c>
      <c r="K162" s="3">
        <f t="shared" ca="1" si="169"/>
        <v>0</v>
      </c>
      <c r="L162" s="3">
        <f t="shared" ca="1" si="170"/>
        <v>0</v>
      </c>
      <c r="M162" s="3">
        <f t="shared" ca="1" si="171"/>
        <v>0</v>
      </c>
      <c r="N162" s="3">
        <f ca="1">OFFSET(Results!M$1,($A162-1)*teams/2+$B162,0)</f>
        <v>0</v>
      </c>
      <c r="O162" s="3">
        <f ca="1">IF(N162=0,0,VLOOKUP(E162,'Working - Table'!$C$2:$N$21,12,FALSE))</f>
        <v>0</v>
      </c>
      <c r="P162">
        <f t="shared" ca="1" si="172"/>
        <v>0</v>
      </c>
      <c r="Q162">
        <f t="shared" ca="1" si="173"/>
        <v>0</v>
      </c>
      <c r="R162">
        <f t="shared" ca="1" si="174"/>
        <v>0</v>
      </c>
    </row>
    <row r="163" spans="1:18" x14ac:dyDescent="0.25">
      <c r="A163" s="3">
        <f t="shared" si="167"/>
        <v>12</v>
      </c>
      <c r="B163" s="3">
        <f t="shared" si="142"/>
        <v>4</v>
      </c>
      <c r="C163" s="3">
        <f t="shared" si="166"/>
        <v>2</v>
      </c>
      <c r="D163" s="3">
        <f ca="1">OFFSET(Results!$G$1,($A163-1)*teams/2+$B163,$C163-1)</f>
        <v>0</v>
      </c>
      <c r="E163" s="3">
        <f ca="1">OFFSET(Results!$H$1,($A163-1)*teams/2+$B163,1-$C163)</f>
        <v>0</v>
      </c>
      <c r="F163" s="3">
        <f ca="1">OFFSET(Results!I$1,($A163-1)*teams/2+$B163,$C163-1)</f>
        <v>0</v>
      </c>
      <c r="G163" s="3">
        <f ca="1">OFFSET(Results!J$1,($A163-1)*teams/2+$B163,1-$C163)</f>
        <v>0</v>
      </c>
      <c r="H163" s="3">
        <f t="shared" ca="1" si="168"/>
        <v>0</v>
      </c>
      <c r="I163" s="3">
        <f ca="1">OFFSET(Results!K$1,($A163-1)*teams/2+$B163,$C163-1)</f>
        <v>0</v>
      </c>
      <c r="J163" s="3">
        <f ca="1">OFFSET(Results!L$1,($A163-1)*teams/2+$B163,1-$C163)</f>
        <v>0</v>
      </c>
      <c r="K163" s="3">
        <f t="shared" ca="1" si="169"/>
        <v>0</v>
      </c>
      <c r="L163" s="3">
        <f t="shared" ca="1" si="170"/>
        <v>0</v>
      </c>
      <c r="M163" s="3">
        <f t="shared" ca="1" si="171"/>
        <v>0</v>
      </c>
      <c r="N163" s="3">
        <f ca="1">OFFSET(Results!M$1,($A163-1)*teams/2+$B163,0)</f>
        <v>0</v>
      </c>
      <c r="O163" s="3">
        <f ca="1">IF(N163=0,0,VLOOKUP(E163,'Working - Table'!$C$2:$N$21,12,FALSE))</f>
        <v>0</v>
      </c>
      <c r="P163">
        <f t="shared" ca="1" si="172"/>
        <v>0</v>
      </c>
      <c r="Q163">
        <f t="shared" ca="1" si="173"/>
        <v>0</v>
      </c>
      <c r="R163">
        <f t="shared" ca="1" si="174"/>
        <v>0</v>
      </c>
    </row>
    <row r="164" spans="1:18" x14ac:dyDescent="0.25">
      <c r="A164" s="3">
        <f t="shared" si="167"/>
        <v>12</v>
      </c>
      <c r="B164" s="3">
        <f t="shared" si="142"/>
        <v>5</v>
      </c>
      <c r="C164" s="3">
        <f t="shared" si="166"/>
        <v>1</v>
      </c>
      <c r="D164" s="3">
        <f ca="1">OFFSET(Results!$G$1,($A164-1)*teams/2+$B164,$C164-1)</f>
        <v>0</v>
      </c>
      <c r="E164" s="3">
        <f ca="1">OFFSET(Results!$H$1,($A164-1)*teams/2+$B164,1-$C164)</f>
        <v>0</v>
      </c>
      <c r="F164" s="3">
        <f ca="1">OFFSET(Results!I$1,($A164-1)*teams/2+$B164,$C164-1)</f>
        <v>0</v>
      </c>
      <c r="G164" s="3">
        <f ca="1">OFFSET(Results!J$1,($A164-1)*teams/2+$B164,1-$C164)</f>
        <v>0</v>
      </c>
      <c r="H164" s="3">
        <f t="shared" ca="1" si="168"/>
        <v>0</v>
      </c>
      <c r="I164" s="3">
        <f ca="1">OFFSET(Results!K$1,($A164-1)*teams/2+$B164,$C164-1)</f>
        <v>0</v>
      </c>
      <c r="J164" s="3">
        <f ca="1">OFFSET(Results!L$1,($A164-1)*teams/2+$B164,1-$C164)</f>
        <v>0</v>
      </c>
      <c r="K164" s="3">
        <f t="shared" ca="1" si="169"/>
        <v>0</v>
      </c>
      <c r="L164" s="3">
        <f t="shared" ca="1" si="170"/>
        <v>0</v>
      </c>
      <c r="M164" s="3">
        <f t="shared" ca="1" si="171"/>
        <v>0</v>
      </c>
      <c r="N164" s="3">
        <f ca="1">OFFSET(Results!M$1,($A164-1)*teams/2+$B164,0)</f>
        <v>0</v>
      </c>
      <c r="O164" s="3">
        <f ca="1">IF(N164=0,0,VLOOKUP(E164,'Working - Table'!$C$2:$N$21,12,FALSE))</f>
        <v>0</v>
      </c>
      <c r="P164">
        <f t="shared" ca="1" si="172"/>
        <v>0</v>
      </c>
      <c r="Q164">
        <f t="shared" ca="1" si="173"/>
        <v>0</v>
      </c>
      <c r="R164">
        <f t="shared" ca="1" si="174"/>
        <v>0</v>
      </c>
    </row>
    <row r="165" spans="1:18" x14ac:dyDescent="0.25">
      <c r="A165" s="3">
        <f t="shared" si="167"/>
        <v>12</v>
      </c>
      <c r="B165" s="3">
        <f t="shared" si="142"/>
        <v>5</v>
      </c>
      <c r="C165" s="3">
        <f t="shared" si="166"/>
        <v>2</v>
      </c>
      <c r="D165" s="3">
        <f ca="1">OFFSET(Results!$G$1,($A165-1)*teams/2+$B165,$C165-1)</f>
        <v>0</v>
      </c>
      <c r="E165" s="3">
        <f ca="1">OFFSET(Results!$H$1,($A165-1)*teams/2+$B165,1-$C165)</f>
        <v>0</v>
      </c>
      <c r="F165" s="3">
        <f ca="1">OFFSET(Results!I$1,($A165-1)*teams/2+$B165,$C165-1)</f>
        <v>0</v>
      </c>
      <c r="G165" s="3">
        <f ca="1">OFFSET(Results!J$1,($A165-1)*teams/2+$B165,1-$C165)</f>
        <v>0</v>
      </c>
      <c r="H165" s="3">
        <f t="shared" ca="1" si="168"/>
        <v>0</v>
      </c>
      <c r="I165" s="3">
        <f ca="1">OFFSET(Results!K$1,($A165-1)*teams/2+$B165,$C165-1)</f>
        <v>0</v>
      </c>
      <c r="J165" s="3">
        <f ca="1">OFFSET(Results!L$1,($A165-1)*teams/2+$B165,1-$C165)</f>
        <v>0</v>
      </c>
      <c r="K165" s="3">
        <f t="shared" ca="1" si="169"/>
        <v>0</v>
      </c>
      <c r="L165" s="3">
        <f t="shared" ca="1" si="170"/>
        <v>0</v>
      </c>
      <c r="M165" s="3">
        <f t="shared" ca="1" si="171"/>
        <v>0</v>
      </c>
      <c r="N165" s="3">
        <f ca="1">OFFSET(Results!M$1,($A165-1)*teams/2+$B165,0)</f>
        <v>0</v>
      </c>
      <c r="O165" s="3">
        <f ca="1">IF(N165=0,0,VLOOKUP(E165,'Working - Table'!$C$2:$N$21,12,FALSE))</f>
        <v>0</v>
      </c>
      <c r="P165">
        <f t="shared" ca="1" si="172"/>
        <v>0</v>
      </c>
      <c r="Q165">
        <f t="shared" ca="1" si="173"/>
        <v>0</v>
      </c>
      <c r="R165">
        <f t="shared" ca="1" si="174"/>
        <v>0</v>
      </c>
    </row>
    <row r="166" spans="1:18" x14ac:dyDescent="0.25">
      <c r="A166" s="3">
        <f t="shared" si="167"/>
        <v>12</v>
      </c>
      <c r="B166" s="3">
        <f t="shared" si="142"/>
        <v>6</v>
      </c>
      <c r="C166" s="3">
        <f t="shared" si="166"/>
        <v>1</v>
      </c>
      <c r="D166" s="3">
        <f ca="1">OFFSET(Results!$G$1,($A166-1)*teams/2+$B166,$C166-1)</f>
        <v>0</v>
      </c>
      <c r="E166" s="3">
        <f ca="1">OFFSET(Results!$H$1,($A166-1)*teams/2+$B166,1-$C166)</f>
        <v>0</v>
      </c>
      <c r="F166" s="3">
        <f ca="1">OFFSET(Results!I$1,($A166-1)*teams/2+$B166,$C166-1)</f>
        <v>0</v>
      </c>
      <c r="G166" s="3">
        <f ca="1">OFFSET(Results!J$1,($A166-1)*teams/2+$B166,1-$C166)</f>
        <v>0</v>
      </c>
      <c r="H166" s="3">
        <f t="shared" ca="1" si="168"/>
        <v>0</v>
      </c>
      <c r="I166" s="3">
        <f ca="1">OFFSET(Results!K$1,($A166-1)*teams/2+$B166,$C166-1)</f>
        <v>0</v>
      </c>
      <c r="J166" s="3">
        <f ca="1">OFFSET(Results!L$1,($A166-1)*teams/2+$B166,1-$C166)</f>
        <v>0</v>
      </c>
      <c r="K166" s="3">
        <f t="shared" ca="1" si="169"/>
        <v>0</v>
      </c>
      <c r="L166" s="3">
        <f t="shared" ca="1" si="170"/>
        <v>0</v>
      </c>
      <c r="M166" s="3">
        <f t="shared" ca="1" si="171"/>
        <v>0</v>
      </c>
      <c r="N166" s="3">
        <f ca="1">OFFSET(Results!M$1,($A166-1)*teams/2+$B166,0)</f>
        <v>0</v>
      </c>
      <c r="O166" s="3">
        <f ca="1">IF(N166=0,0,VLOOKUP(E166,'Working - Table'!$C$2:$N$21,12,FALSE))</f>
        <v>0</v>
      </c>
      <c r="P166">
        <f t="shared" ca="1" si="172"/>
        <v>0</v>
      </c>
      <c r="Q166">
        <f t="shared" ca="1" si="173"/>
        <v>0</v>
      </c>
      <c r="R166">
        <f t="shared" ca="1" si="174"/>
        <v>0</v>
      </c>
    </row>
    <row r="167" spans="1:18" x14ac:dyDescent="0.25">
      <c r="A167" s="3">
        <f t="shared" si="167"/>
        <v>12</v>
      </c>
      <c r="B167" s="3">
        <f t="shared" si="142"/>
        <v>6</v>
      </c>
      <c r="C167" s="3">
        <f t="shared" si="166"/>
        <v>2</v>
      </c>
      <c r="D167" s="3">
        <f ca="1">OFFSET(Results!$G$1,($A167-1)*teams/2+$B167,$C167-1)</f>
        <v>0</v>
      </c>
      <c r="E167" s="3">
        <f ca="1">OFFSET(Results!$H$1,($A167-1)*teams/2+$B167,1-$C167)</f>
        <v>0</v>
      </c>
      <c r="F167" s="3">
        <f ca="1">OFFSET(Results!I$1,($A167-1)*teams/2+$B167,$C167-1)</f>
        <v>0</v>
      </c>
      <c r="G167" s="3">
        <f ca="1">OFFSET(Results!J$1,($A167-1)*teams/2+$B167,1-$C167)</f>
        <v>0</v>
      </c>
      <c r="H167" s="3">
        <f t="shared" ca="1" si="168"/>
        <v>0</v>
      </c>
      <c r="I167" s="3">
        <f ca="1">OFFSET(Results!K$1,($A167-1)*teams/2+$B167,$C167-1)</f>
        <v>0</v>
      </c>
      <c r="J167" s="3">
        <f ca="1">OFFSET(Results!L$1,($A167-1)*teams/2+$B167,1-$C167)</f>
        <v>0</v>
      </c>
      <c r="K167" s="3">
        <f t="shared" ca="1" si="169"/>
        <v>0</v>
      </c>
      <c r="L167" s="3">
        <f t="shared" ca="1" si="170"/>
        <v>0</v>
      </c>
      <c r="M167" s="3">
        <f t="shared" ca="1" si="171"/>
        <v>0</v>
      </c>
      <c r="N167" s="3">
        <f ca="1">OFFSET(Results!M$1,($A167-1)*teams/2+$B167,0)</f>
        <v>0</v>
      </c>
      <c r="O167" s="3">
        <f ca="1">IF(N167=0,0,VLOOKUP(E167,'Working - Table'!$C$2:$N$21,12,FALSE))</f>
        <v>0</v>
      </c>
      <c r="P167">
        <f t="shared" ca="1" si="172"/>
        <v>0</v>
      </c>
      <c r="Q167">
        <f t="shared" ca="1" si="173"/>
        <v>0</v>
      </c>
      <c r="R167">
        <f t="shared" ca="1" si="174"/>
        <v>0</v>
      </c>
    </row>
    <row r="168" spans="1:18" x14ac:dyDescent="0.25">
      <c r="A168" s="3">
        <f t="shared" si="167"/>
        <v>12</v>
      </c>
      <c r="B168" s="3">
        <f t="shared" si="142"/>
        <v>7</v>
      </c>
      <c r="C168" s="3">
        <f t="shared" si="166"/>
        <v>1</v>
      </c>
      <c r="D168" s="3">
        <f ca="1">OFFSET(Results!$G$1,($A168-1)*teams/2+$B168,$C168-1)</f>
        <v>0</v>
      </c>
      <c r="E168" s="3">
        <f ca="1">OFFSET(Results!$H$1,($A168-1)*teams/2+$B168,1-$C168)</f>
        <v>0</v>
      </c>
      <c r="F168" s="3">
        <f ca="1">OFFSET(Results!I$1,($A168-1)*teams/2+$B168,$C168-1)</f>
        <v>0</v>
      </c>
      <c r="G168" s="3">
        <f ca="1">OFFSET(Results!J$1,($A168-1)*teams/2+$B168,1-$C168)</f>
        <v>0</v>
      </c>
      <c r="H168" s="3">
        <f t="shared" ca="1" si="168"/>
        <v>0</v>
      </c>
      <c r="I168" s="3">
        <f ca="1">OFFSET(Results!K$1,($A168-1)*teams/2+$B168,$C168-1)</f>
        <v>0</v>
      </c>
      <c r="J168" s="3">
        <f ca="1">OFFSET(Results!L$1,($A168-1)*teams/2+$B168,1-$C168)</f>
        <v>0</v>
      </c>
      <c r="K168" s="3">
        <f t="shared" ca="1" si="169"/>
        <v>0</v>
      </c>
      <c r="L168" s="3">
        <f t="shared" ca="1" si="170"/>
        <v>0</v>
      </c>
      <c r="M168" s="3">
        <f t="shared" ca="1" si="171"/>
        <v>0</v>
      </c>
      <c r="N168" s="3">
        <f ca="1">OFFSET(Results!M$1,($A168-1)*teams/2+$B168,0)</f>
        <v>0</v>
      </c>
      <c r="O168" s="3">
        <f ca="1">IF(N168=0,0,VLOOKUP(E168,'Working - Table'!$C$2:$N$21,12,FALSE))</f>
        <v>0</v>
      </c>
      <c r="P168">
        <f t="shared" ca="1" si="172"/>
        <v>0</v>
      </c>
      <c r="Q168">
        <f t="shared" ca="1" si="173"/>
        <v>0</v>
      </c>
      <c r="R168">
        <f t="shared" ca="1" si="174"/>
        <v>0</v>
      </c>
    </row>
    <row r="169" spans="1:18" x14ac:dyDescent="0.25">
      <c r="A169" s="3">
        <f t="shared" si="167"/>
        <v>12</v>
      </c>
      <c r="B169" s="3">
        <f t="shared" si="142"/>
        <v>7</v>
      </c>
      <c r="C169" s="3">
        <f t="shared" si="166"/>
        <v>2</v>
      </c>
      <c r="D169" s="3">
        <f ca="1">OFFSET(Results!$G$1,($A169-1)*teams/2+$B169,$C169-1)</f>
        <v>0</v>
      </c>
      <c r="E169" s="3">
        <f ca="1">OFFSET(Results!$H$1,($A169-1)*teams/2+$B169,1-$C169)</f>
        <v>0</v>
      </c>
      <c r="F169" s="3">
        <f ca="1">OFFSET(Results!I$1,($A169-1)*teams/2+$B169,$C169-1)</f>
        <v>0</v>
      </c>
      <c r="G169" s="3">
        <f ca="1">OFFSET(Results!J$1,($A169-1)*teams/2+$B169,1-$C169)</f>
        <v>0</v>
      </c>
      <c r="H169" s="3">
        <f t="shared" ca="1" si="168"/>
        <v>0</v>
      </c>
      <c r="I169" s="3">
        <f ca="1">OFFSET(Results!K$1,($A169-1)*teams/2+$B169,$C169-1)</f>
        <v>0</v>
      </c>
      <c r="J169" s="3">
        <f ca="1">OFFSET(Results!L$1,($A169-1)*teams/2+$B169,1-$C169)</f>
        <v>0</v>
      </c>
      <c r="K169" s="3">
        <f t="shared" ca="1" si="169"/>
        <v>0</v>
      </c>
      <c r="L169" s="3">
        <f t="shared" ca="1" si="170"/>
        <v>0</v>
      </c>
      <c r="M169" s="3">
        <f t="shared" ca="1" si="171"/>
        <v>0</v>
      </c>
      <c r="N169" s="3">
        <f ca="1">OFFSET(Results!M$1,($A169-1)*teams/2+$B169,0)</f>
        <v>0</v>
      </c>
      <c r="O169" s="3">
        <f ca="1">IF(N169=0,0,VLOOKUP(E169,'Working - Table'!$C$2:$N$21,12,FALSE))</f>
        <v>0</v>
      </c>
      <c r="P169">
        <f t="shared" ca="1" si="172"/>
        <v>0</v>
      </c>
      <c r="Q169">
        <f t="shared" ca="1" si="173"/>
        <v>0</v>
      </c>
      <c r="R169">
        <f t="shared" ca="1" si="174"/>
        <v>0</v>
      </c>
    </row>
    <row r="170" spans="1:18" x14ac:dyDescent="0.25">
      <c r="A170" s="3">
        <f t="shared" si="167"/>
        <v>13</v>
      </c>
      <c r="B170" s="3">
        <f t="shared" si="142"/>
        <v>1</v>
      </c>
      <c r="C170" s="3">
        <f t="shared" si="166"/>
        <v>1</v>
      </c>
      <c r="D170" s="3">
        <f ca="1">OFFSET(Results!$G$1,($A170-1)*teams/2+$B170,$C170-1)</f>
        <v>0</v>
      </c>
      <c r="E170" s="3">
        <f ca="1">OFFSET(Results!$H$1,($A170-1)*teams/2+$B170,1-$C170)</f>
        <v>0</v>
      </c>
      <c r="F170" s="3">
        <f ca="1">OFFSET(Results!I$1,($A170-1)*teams/2+$B170,$C170-1)</f>
        <v>0</v>
      </c>
      <c r="G170" s="3">
        <f ca="1">OFFSET(Results!J$1,($A170-1)*teams/2+$B170,1-$C170)</f>
        <v>0</v>
      </c>
      <c r="H170" s="3">
        <f t="shared" ca="1" si="168"/>
        <v>0</v>
      </c>
      <c r="I170" s="3">
        <f ca="1">OFFSET(Results!K$1,($A170-1)*teams/2+$B170,$C170-1)</f>
        <v>0</v>
      </c>
      <c r="J170" s="3">
        <f ca="1">OFFSET(Results!L$1,($A170-1)*teams/2+$B170,1-$C170)</f>
        <v>0</v>
      </c>
      <c r="K170" s="3">
        <f t="shared" ca="1" si="169"/>
        <v>0</v>
      </c>
      <c r="L170" s="3">
        <f t="shared" ca="1" si="170"/>
        <v>0</v>
      </c>
      <c r="M170" s="3">
        <f t="shared" ca="1" si="171"/>
        <v>0</v>
      </c>
      <c r="N170" s="3">
        <f ca="1">OFFSET(Results!M$1,($A170-1)*teams/2+$B170,0)</f>
        <v>0</v>
      </c>
      <c r="O170" s="3">
        <f ca="1">IF(N170=0,0,VLOOKUP(E170,'Working - Table'!$C$2:$N$21,12,FALSE))</f>
        <v>0</v>
      </c>
      <c r="P170">
        <f t="shared" ca="1" si="172"/>
        <v>0</v>
      </c>
      <c r="Q170">
        <f t="shared" ca="1" si="173"/>
        <v>0</v>
      </c>
      <c r="R170">
        <f t="shared" ca="1" si="174"/>
        <v>0</v>
      </c>
    </row>
    <row r="171" spans="1:18" x14ac:dyDescent="0.25">
      <c r="A171" s="3">
        <f t="shared" si="167"/>
        <v>13</v>
      </c>
      <c r="B171" s="3">
        <f t="shared" si="142"/>
        <v>1</v>
      </c>
      <c r="C171" s="3">
        <f t="shared" si="166"/>
        <v>2</v>
      </c>
      <c r="D171" s="3">
        <f ca="1">OFFSET(Results!$G$1,($A171-1)*teams/2+$B171,$C171-1)</f>
        <v>0</v>
      </c>
      <c r="E171" s="3">
        <f ca="1">OFFSET(Results!$H$1,($A171-1)*teams/2+$B171,1-$C171)</f>
        <v>0</v>
      </c>
      <c r="F171" s="3">
        <f ca="1">OFFSET(Results!I$1,($A171-1)*teams/2+$B171,$C171-1)</f>
        <v>0</v>
      </c>
      <c r="G171" s="3">
        <f ca="1">OFFSET(Results!J$1,($A171-1)*teams/2+$B171,1-$C171)</f>
        <v>0</v>
      </c>
      <c r="H171" s="3">
        <f t="shared" ca="1" si="168"/>
        <v>0</v>
      </c>
      <c r="I171" s="3">
        <f ca="1">OFFSET(Results!K$1,($A171-1)*teams/2+$B171,$C171-1)</f>
        <v>0</v>
      </c>
      <c r="J171" s="3">
        <f ca="1">OFFSET(Results!L$1,($A171-1)*teams/2+$B171,1-$C171)</f>
        <v>0</v>
      </c>
      <c r="K171" s="3">
        <f t="shared" ca="1" si="169"/>
        <v>0</v>
      </c>
      <c r="L171" s="3">
        <f t="shared" ca="1" si="170"/>
        <v>0</v>
      </c>
      <c r="M171" s="3">
        <f t="shared" ca="1" si="171"/>
        <v>0</v>
      </c>
      <c r="N171" s="3">
        <f ca="1">OFFSET(Results!M$1,($A171-1)*teams/2+$B171,0)</f>
        <v>0</v>
      </c>
      <c r="O171" s="3">
        <f ca="1">IF(N171=0,0,VLOOKUP(E171,'Working - Table'!$C$2:$N$21,12,FALSE))</f>
        <v>0</v>
      </c>
      <c r="P171">
        <f t="shared" ca="1" si="172"/>
        <v>0</v>
      </c>
      <c r="Q171">
        <f t="shared" ca="1" si="173"/>
        <v>0</v>
      </c>
      <c r="R171">
        <f t="shared" ca="1" si="174"/>
        <v>0</v>
      </c>
    </row>
    <row r="172" spans="1:18" x14ac:dyDescent="0.25">
      <c r="A172" s="3">
        <f t="shared" si="167"/>
        <v>13</v>
      </c>
      <c r="B172" s="3">
        <f t="shared" si="142"/>
        <v>2</v>
      </c>
      <c r="C172" s="3">
        <f t="shared" si="166"/>
        <v>1</v>
      </c>
      <c r="D172" s="3">
        <f ca="1">OFFSET(Results!$G$1,($A172-1)*teams/2+$B172,$C172-1)</f>
        <v>0</v>
      </c>
      <c r="E172" s="3">
        <f ca="1">OFFSET(Results!$H$1,($A172-1)*teams/2+$B172,1-$C172)</f>
        <v>0</v>
      </c>
      <c r="F172" s="3">
        <f ca="1">OFFSET(Results!I$1,($A172-1)*teams/2+$B172,$C172-1)</f>
        <v>0</v>
      </c>
      <c r="G172" s="3">
        <f ca="1">OFFSET(Results!J$1,($A172-1)*teams/2+$B172,1-$C172)</f>
        <v>0</v>
      </c>
      <c r="H172" s="3">
        <f t="shared" ca="1" si="168"/>
        <v>0</v>
      </c>
      <c r="I172" s="3">
        <f ca="1">OFFSET(Results!K$1,($A172-1)*teams/2+$B172,$C172-1)</f>
        <v>0</v>
      </c>
      <c r="J172" s="3">
        <f ca="1">OFFSET(Results!L$1,($A172-1)*teams/2+$B172,1-$C172)</f>
        <v>0</v>
      </c>
      <c r="K172" s="3">
        <f t="shared" ca="1" si="169"/>
        <v>0</v>
      </c>
      <c r="L172" s="3">
        <f t="shared" ca="1" si="170"/>
        <v>0</v>
      </c>
      <c r="M172" s="3">
        <f t="shared" ca="1" si="171"/>
        <v>0</v>
      </c>
      <c r="N172" s="3">
        <f ca="1">OFFSET(Results!M$1,($A172-1)*teams/2+$B172,0)</f>
        <v>0</v>
      </c>
      <c r="O172" s="3">
        <f ca="1">IF(N172=0,0,VLOOKUP(E172,'Working - Table'!$C$2:$N$21,12,FALSE))</f>
        <v>0</v>
      </c>
      <c r="P172">
        <f t="shared" ca="1" si="172"/>
        <v>0</v>
      </c>
      <c r="Q172">
        <f t="shared" ca="1" si="173"/>
        <v>0</v>
      </c>
      <c r="R172">
        <f t="shared" ca="1" si="174"/>
        <v>0</v>
      </c>
    </row>
    <row r="173" spans="1:18" x14ac:dyDescent="0.25">
      <c r="A173" s="3">
        <f t="shared" si="167"/>
        <v>13</v>
      </c>
      <c r="B173" s="3">
        <f t="shared" si="142"/>
        <v>2</v>
      </c>
      <c r="C173" s="3">
        <f t="shared" si="166"/>
        <v>2</v>
      </c>
      <c r="D173" s="3">
        <f ca="1">OFFSET(Results!$G$1,($A173-1)*teams/2+$B173,$C173-1)</f>
        <v>0</v>
      </c>
      <c r="E173" s="3">
        <f ca="1">OFFSET(Results!$H$1,($A173-1)*teams/2+$B173,1-$C173)</f>
        <v>0</v>
      </c>
      <c r="F173" s="3">
        <f ca="1">OFFSET(Results!I$1,($A173-1)*teams/2+$B173,$C173-1)</f>
        <v>0</v>
      </c>
      <c r="G173" s="3">
        <f ca="1">OFFSET(Results!J$1,($A173-1)*teams/2+$B173,1-$C173)</f>
        <v>0</v>
      </c>
      <c r="H173" s="3">
        <f t="shared" ca="1" si="168"/>
        <v>0</v>
      </c>
      <c r="I173" s="3">
        <f ca="1">OFFSET(Results!K$1,($A173-1)*teams/2+$B173,$C173-1)</f>
        <v>0</v>
      </c>
      <c r="J173" s="3">
        <f ca="1">OFFSET(Results!L$1,($A173-1)*teams/2+$B173,1-$C173)</f>
        <v>0</v>
      </c>
      <c r="K173" s="3">
        <f t="shared" ca="1" si="169"/>
        <v>0</v>
      </c>
      <c r="L173" s="3">
        <f t="shared" ca="1" si="170"/>
        <v>0</v>
      </c>
      <c r="M173" s="3">
        <f t="shared" ca="1" si="171"/>
        <v>0</v>
      </c>
      <c r="N173" s="3">
        <f ca="1">OFFSET(Results!M$1,($A173-1)*teams/2+$B173,0)</f>
        <v>0</v>
      </c>
      <c r="O173" s="3">
        <f ca="1">IF(N173=0,0,VLOOKUP(E173,'Working - Table'!$C$2:$N$21,12,FALSE))</f>
        <v>0</v>
      </c>
      <c r="P173">
        <f t="shared" ca="1" si="172"/>
        <v>0</v>
      </c>
      <c r="Q173">
        <f t="shared" ca="1" si="173"/>
        <v>0</v>
      </c>
      <c r="R173">
        <f t="shared" ca="1" si="174"/>
        <v>0</v>
      </c>
    </row>
    <row r="174" spans="1:18" x14ac:dyDescent="0.25">
      <c r="A174" s="3">
        <f t="shared" si="167"/>
        <v>13</v>
      </c>
      <c r="B174" s="3">
        <f t="shared" si="142"/>
        <v>3</v>
      </c>
      <c r="C174" s="3">
        <f t="shared" si="166"/>
        <v>1</v>
      </c>
      <c r="D174" s="3">
        <f ca="1">OFFSET(Results!$G$1,($A174-1)*teams/2+$B174,$C174-1)</f>
        <v>0</v>
      </c>
      <c r="E174" s="3">
        <f ca="1">OFFSET(Results!$H$1,($A174-1)*teams/2+$B174,1-$C174)</f>
        <v>0</v>
      </c>
      <c r="F174" s="3">
        <f ca="1">OFFSET(Results!I$1,($A174-1)*teams/2+$B174,$C174-1)</f>
        <v>0</v>
      </c>
      <c r="G174" s="3">
        <f ca="1">OFFSET(Results!J$1,($A174-1)*teams/2+$B174,1-$C174)</f>
        <v>0</v>
      </c>
      <c r="H174" s="3">
        <f t="shared" ca="1" si="168"/>
        <v>0</v>
      </c>
      <c r="I174" s="3">
        <f ca="1">OFFSET(Results!K$1,($A174-1)*teams/2+$B174,$C174-1)</f>
        <v>0</v>
      </c>
      <c r="J174" s="3">
        <f ca="1">OFFSET(Results!L$1,($A174-1)*teams/2+$B174,1-$C174)</f>
        <v>0</v>
      </c>
      <c r="K174" s="3">
        <f t="shared" ca="1" si="169"/>
        <v>0</v>
      </c>
      <c r="L174" s="3">
        <f t="shared" ca="1" si="170"/>
        <v>0</v>
      </c>
      <c r="M174" s="3">
        <f t="shared" ca="1" si="171"/>
        <v>0</v>
      </c>
      <c r="N174" s="3">
        <f ca="1">OFFSET(Results!M$1,($A174-1)*teams/2+$B174,0)</f>
        <v>0</v>
      </c>
      <c r="O174" s="3">
        <f ca="1">IF(N174=0,0,VLOOKUP(E174,'Working - Table'!$C$2:$N$21,12,FALSE))</f>
        <v>0</v>
      </c>
      <c r="P174">
        <f t="shared" ca="1" si="172"/>
        <v>0</v>
      </c>
      <c r="Q174">
        <f t="shared" ca="1" si="173"/>
        <v>0</v>
      </c>
      <c r="R174">
        <f t="shared" ca="1" si="174"/>
        <v>0</v>
      </c>
    </row>
    <row r="175" spans="1:18" x14ac:dyDescent="0.25">
      <c r="A175" s="3">
        <f t="shared" si="167"/>
        <v>13</v>
      </c>
      <c r="B175" s="3">
        <f t="shared" si="142"/>
        <v>3</v>
      </c>
      <c r="C175" s="3">
        <f t="shared" si="166"/>
        <v>2</v>
      </c>
      <c r="D175" s="3">
        <f ca="1">OFFSET(Results!$G$1,($A175-1)*teams/2+$B175,$C175-1)</f>
        <v>0</v>
      </c>
      <c r="E175" s="3">
        <f ca="1">OFFSET(Results!$H$1,($A175-1)*teams/2+$B175,1-$C175)</f>
        <v>0</v>
      </c>
      <c r="F175" s="3">
        <f ca="1">OFFSET(Results!I$1,($A175-1)*teams/2+$B175,$C175-1)</f>
        <v>0</v>
      </c>
      <c r="G175" s="3">
        <f ca="1">OFFSET(Results!J$1,($A175-1)*teams/2+$B175,1-$C175)</f>
        <v>0</v>
      </c>
      <c r="H175" s="3">
        <f t="shared" ca="1" si="168"/>
        <v>0</v>
      </c>
      <c r="I175" s="3">
        <f ca="1">OFFSET(Results!K$1,($A175-1)*teams/2+$B175,$C175-1)</f>
        <v>0</v>
      </c>
      <c r="J175" s="3">
        <f ca="1">OFFSET(Results!L$1,($A175-1)*teams/2+$B175,1-$C175)</f>
        <v>0</v>
      </c>
      <c r="K175" s="3">
        <f t="shared" ca="1" si="169"/>
        <v>0</v>
      </c>
      <c r="L175" s="3">
        <f t="shared" ca="1" si="170"/>
        <v>0</v>
      </c>
      <c r="M175" s="3">
        <f t="shared" ca="1" si="171"/>
        <v>0</v>
      </c>
      <c r="N175" s="3">
        <f ca="1">OFFSET(Results!M$1,($A175-1)*teams/2+$B175,0)</f>
        <v>0</v>
      </c>
      <c r="O175" s="3">
        <f ca="1">IF(N175=0,0,VLOOKUP(E175,'Working - Table'!$C$2:$N$21,12,FALSE))</f>
        <v>0</v>
      </c>
      <c r="P175">
        <f t="shared" ca="1" si="172"/>
        <v>0</v>
      </c>
      <c r="Q175">
        <f t="shared" ca="1" si="173"/>
        <v>0</v>
      </c>
      <c r="R175">
        <f t="shared" ca="1" si="174"/>
        <v>0</v>
      </c>
    </row>
    <row r="176" spans="1:18" x14ac:dyDescent="0.25">
      <c r="A176" s="3">
        <f t="shared" si="167"/>
        <v>13</v>
      </c>
      <c r="B176" s="3">
        <f t="shared" si="142"/>
        <v>4</v>
      </c>
      <c r="C176" s="3">
        <f t="shared" si="166"/>
        <v>1</v>
      </c>
      <c r="D176" s="3">
        <f ca="1">OFFSET(Results!$G$1,($A176-1)*teams/2+$B176,$C176-1)</f>
        <v>0</v>
      </c>
      <c r="E176" s="3">
        <f ca="1">OFFSET(Results!$H$1,($A176-1)*teams/2+$B176,1-$C176)</f>
        <v>0</v>
      </c>
      <c r="F176" s="3">
        <f ca="1">OFFSET(Results!I$1,($A176-1)*teams/2+$B176,$C176-1)</f>
        <v>0</v>
      </c>
      <c r="G176" s="3">
        <f ca="1">OFFSET(Results!J$1,($A176-1)*teams/2+$B176,1-$C176)</f>
        <v>0</v>
      </c>
      <c r="H176" s="3">
        <f t="shared" ca="1" si="168"/>
        <v>0</v>
      </c>
      <c r="I176" s="3">
        <f ca="1">OFFSET(Results!K$1,($A176-1)*teams/2+$B176,$C176-1)</f>
        <v>0</v>
      </c>
      <c r="J176" s="3">
        <f ca="1">OFFSET(Results!L$1,($A176-1)*teams/2+$B176,1-$C176)</f>
        <v>0</v>
      </c>
      <c r="K176" s="3">
        <f t="shared" ca="1" si="169"/>
        <v>0</v>
      </c>
      <c r="L176" s="3">
        <f t="shared" ca="1" si="170"/>
        <v>0</v>
      </c>
      <c r="M176" s="3">
        <f t="shared" ca="1" si="171"/>
        <v>0</v>
      </c>
      <c r="N176" s="3">
        <f ca="1">OFFSET(Results!M$1,($A176-1)*teams/2+$B176,0)</f>
        <v>0</v>
      </c>
      <c r="O176" s="3">
        <f ca="1">IF(N176=0,0,VLOOKUP(E176,'Working - Table'!$C$2:$N$21,12,FALSE))</f>
        <v>0</v>
      </c>
      <c r="P176">
        <f t="shared" ca="1" si="172"/>
        <v>0</v>
      </c>
      <c r="Q176">
        <f t="shared" ca="1" si="173"/>
        <v>0</v>
      </c>
      <c r="R176">
        <f t="shared" ca="1" si="174"/>
        <v>0</v>
      </c>
    </row>
    <row r="177" spans="1:18" x14ac:dyDescent="0.25">
      <c r="A177" s="3">
        <f t="shared" si="167"/>
        <v>13</v>
      </c>
      <c r="B177" s="3">
        <f t="shared" si="142"/>
        <v>4</v>
      </c>
      <c r="C177" s="3">
        <f t="shared" si="166"/>
        <v>2</v>
      </c>
      <c r="D177" s="3">
        <f ca="1">OFFSET(Results!$G$1,($A177-1)*teams/2+$B177,$C177-1)</f>
        <v>0</v>
      </c>
      <c r="E177" s="3">
        <f ca="1">OFFSET(Results!$H$1,($A177-1)*teams/2+$B177,1-$C177)</f>
        <v>0</v>
      </c>
      <c r="F177" s="3">
        <f ca="1">OFFSET(Results!I$1,($A177-1)*teams/2+$B177,$C177-1)</f>
        <v>0</v>
      </c>
      <c r="G177" s="3">
        <f ca="1">OFFSET(Results!J$1,($A177-1)*teams/2+$B177,1-$C177)</f>
        <v>0</v>
      </c>
      <c r="H177" s="3">
        <f t="shared" ca="1" si="168"/>
        <v>0</v>
      </c>
      <c r="I177" s="3">
        <f ca="1">OFFSET(Results!K$1,($A177-1)*teams/2+$B177,$C177-1)</f>
        <v>0</v>
      </c>
      <c r="J177" s="3">
        <f ca="1">OFFSET(Results!L$1,($A177-1)*teams/2+$B177,1-$C177)</f>
        <v>0</v>
      </c>
      <c r="K177" s="3">
        <f t="shared" ca="1" si="169"/>
        <v>0</v>
      </c>
      <c r="L177" s="3">
        <f t="shared" ca="1" si="170"/>
        <v>0</v>
      </c>
      <c r="M177" s="3">
        <f t="shared" ca="1" si="171"/>
        <v>0</v>
      </c>
      <c r="N177" s="3">
        <f ca="1">OFFSET(Results!M$1,($A177-1)*teams/2+$B177,0)</f>
        <v>0</v>
      </c>
      <c r="O177" s="3">
        <f ca="1">IF(N177=0,0,VLOOKUP(E177,'Working - Table'!$C$2:$N$21,12,FALSE))</f>
        <v>0</v>
      </c>
      <c r="P177">
        <f t="shared" ca="1" si="172"/>
        <v>0</v>
      </c>
      <c r="Q177">
        <f t="shared" ca="1" si="173"/>
        <v>0</v>
      </c>
      <c r="R177">
        <f t="shared" ca="1" si="174"/>
        <v>0</v>
      </c>
    </row>
    <row r="178" spans="1:18" x14ac:dyDescent="0.25">
      <c r="A178" s="3">
        <f t="shared" si="167"/>
        <v>13</v>
      </c>
      <c r="B178" s="3">
        <f t="shared" si="142"/>
        <v>5</v>
      </c>
      <c r="C178" s="3">
        <f t="shared" si="166"/>
        <v>1</v>
      </c>
      <c r="D178" s="3">
        <f ca="1">OFFSET(Results!$G$1,($A178-1)*teams/2+$B178,$C178-1)</f>
        <v>0</v>
      </c>
      <c r="E178" s="3">
        <f ca="1">OFFSET(Results!$H$1,($A178-1)*teams/2+$B178,1-$C178)</f>
        <v>0</v>
      </c>
      <c r="F178" s="3">
        <f ca="1">OFFSET(Results!I$1,($A178-1)*teams/2+$B178,$C178-1)</f>
        <v>0</v>
      </c>
      <c r="G178" s="3">
        <f ca="1">OFFSET(Results!J$1,($A178-1)*teams/2+$B178,1-$C178)</f>
        <v>0</v>
      </c>
      <c r="H178" s="3">
        <f t="shared" ca="1" si="168"/>
        <v>0</v>
      </c>
      <c r="I178" s="3">
        <f ca="1">OFFSET(Results!K$1,($A178-1)*teams/2+$B178,$C178-1)</f>
        <v>0</v>
      </c>
      <c r="J178" s="3">
        <f ca="1">OFFSET(Results!L$1,($A178-1)*teams/2+$B178,1-$C178)</f>
        <v>0</v>
      </c>
      <c r="K178" s="3">
        <f t="shared" ca="1" si="169"/>
        <v>0</v>
      </c>
      <c r="L178" s="3">
        <f t="shared" ca="1" si="170"/>
        <v>0</v>
      </c>
      <c r="M178" s="3">
        <f t="shared" ca="1" si="171"/>
        <v>0</v>
      </c>
      <c r="N178" s="3">
        <f ca="1">OFFSET(Results!M$1,($A178-1)*teams/2+$B178,0)</f>
        <v>0</v>
      </c>
      <c r="O178" s="3">
        <f ca="1">IF(N178=0,0,VLOOKUP(E178,'Working - Table'!$C$2:$N$21,12,FALSE))</f>
        <v>0</v>
      </c>
      <c r="P178">
        <f t="shared" ca="1" si="172"/>
        <v>0</v>
      </c>
      <c r="Q178">
        <f t="shared" ca="1" si="173"/>
        <v>0</v>
      </c>
      <c r="R178">
        <f t="shared" ca="1" si="174"/>
        <v>0</v>
      </c>
    </row>
    <row r="179" spans="1:18" x14ac:dyDescent="0.25">
      <c r="A179" s="3">
        <f t="shared" si="167"/>
        <v>13</v>
      </c>
      <c r="B179" s="3">
        <f t="shared" si="142"/>
        <v>5</v>
      </c>
      <c r="C179" s="3">
        <f t="shared" si="166"/>
        <v>2</v>
      </c>
      <c r="D179" s="3">
        <f ca="1">OFFSET(Results!$G$1,($A179-1)*teams/2+$B179,$C179-1)</f>
        <v>0</v>
      </c>
      <c r="E179" s="3">
        <f ca="1">OFFSET(Results!$H$1,($A179-1)*teams/2+$B179,1-$C179)</f>
        <v>0</v>
      </c>
      <c r="F179" s="3">
        <f ca="1">OFFSET(Results!I$1,($A179-1)*teams/2+$B179,$C179-1)</f>
        <v>0</v>
      </c>
      <c r="G179" s="3">
        <f ca="1">OFFSET(Results!J$1,($A179-1)*teams/2+$B179,1-$C179)</f>
        <v>0</v>
      </c>
      <c r="H179" s="3">
        <f t="shared" ca="1" si="168"/>
        <v>0</v>
      </c>
      <c r="I179" s="3">
        <f ca="1">OFFSET(Results!K$1,($A179-1)*teams/2+$B179,$C179-1)</f>
        <v>0</v>
      </c>
      <c r="J179" s="3">
        <f ca="1">OFFSET(Results!L$1,($A179-1)*teams/2+$B179,1-$C179)</f>
        <v>0</v>
      </c>
      <c r="K179" s="3">
        <f t="shared" ca="1" si="169"/>
        <v>0</v>
      </c>
      <c r="L179" s="3">
        <f t="shared" ca="1" si="170"/>
        <v>0</v>
      </c>
      <c r="M179" s="3">
        <f t="shared" ca="1" si="171"/>
        <v>0</v>
      </c>
      <c r="N179" s="3">
        <f ca="1">OFFSET(Results!M$1,($A179-1)*teams/2+$B179,0)</f>
        <v>0</v>
      </c>
      <c r="O179" s="3">
        <f ca="1">IF(N179=0,0,VLOOKUP(E179,'Working - Table'!$C$2:$N$21,12,FALSE))</f>
        <v>0</v>
      </c>
      <c r="P179">
        <f t="shared" ca="1" si="172"/>
        <v>0</v>
      </c>
      <c r="Q179">
        <f t="shared" ca="1" si="173"/>
        <v>0</v>
      </c>
      <c r="R179">
        <f t="shared" ca="1" si="174"/>
        <v>0</v>
      </c>
    </row>
    <row r="180" spans="1:18" x14ac:dyDescent="0.25">
      <c r="A180" s="3">
        <f t="shared" si="167"/>
        <v>13</v>
      </c>
      <c r="B180" s="3">
        <f t="shared" si="142"/>
        <v>6</v>
      </c>
      <c r="C180" s="3">
        <f t="shared" si="166"/>
        <v>1</v>
      </c>
      <c r="D180" s="3">
        <f ca="1">OFFSET(Results!$G$1,($A180-1)*teams/2+$B180,$C180-1)</f>
        <v>0</v>
      </c>
      <c r="E180" s="3">
        <f ca="1">OFFSET(Results!$H$1,($A180-1)*teams/2+$B180,1-$C180)</f>
        <v>0</v>
      </c>
      <c r="F180" s="3">
        <f ca="1">OFFSET(Results!I$1,($A180-1)*teams/2+$B180,$C180-1)</f>
        <v>0</v>
      </c>
      <c r="G180" s="3">
        <f ca="1">OFFSET(Results!J$1,($A180-1)*teams/2+$B180,1-$C180)</f>
        <v>0</v>
      </c>
      <c r="H180" s="3">
        <f t="shared" ca="1" si="168"/>
        <v>0</v>
      </c>
      <c r="I180" s="3">
        <f ca="1">OFFSET(Results!K$1,($A180-1)*teams/2+$B180,$C180-1)</f>
        <v>0</v>
      </c>
      <c r="J180" s="3">
        <f ca="1">OFFSET(Results!L$1,($A180-1)*teams/2+$B180,1-$C180)</f>
        <v>0</v>
      </c>
      <c r="K180" s="3">
        <f t="shared" ca="1" si="169"/>
        <v>0</v>
      </c>
      <c r="L180" s="3">
        <f t="shared" ca="1" si="170"/>
        <v>0</v>
      </c>
      <c r="M180" s="3">
        <f t="shared" ca="1" si="171"/>
        <v>0</v>
      </c>
      <c r="N180" s="3">
        <f ca="1">OFFSET(Results!M$1,($A180-1)*teams/2+$B180,0)</f>
        <v>0</v>
      </c>
      <c r="O180" s="3">
        <f ca="1">IF(N180=0,0,VLOOKUP(E180,'Working - Table'!$C$2:$N$21,12,FALSE))</f>
        <v>0</v>
      </c>
      <c r="P180">
        <f t="shared" ca="1" si="172"/>
        <v>0</v>
      </c>
      <c r="Q180">
        <f t="shared" ca="1" si="173"/>
        <v>0</v>
      </c>
      <c r="R180">
        <f t="shared" ca="1" si="174"/>
        <v>0</v>
      </c>
    </row>
    <row r="181" spans="1:18" x14ac:dyDescent="0.25">
      <c r="A181" s="3">
        <f t="shared" si="167"/>
        <v>13</v>
      </c>
      <c r="B181" s="3">
        <f t="shared" si="142"/>
        <v>6</v>
      </c>
      <c r="C181" s="3">
        <f t="shared" si="166"/>
        <v>2</v>
      </c>
      <c r="D181" s="3">
        <f ca="1">OFFSET(Results!$G$1,($A181-1)*teams/2+$B181,$C181-1)</f>
        <v>0</v>
      </c>
      <c r="E181" s="3">
        <f ca="1">OFFSET(Results!$H$1,($A181-1)*teams/2+$B181,1-$C181)</f>
        <v>0</v>
      </c>
      <c r="F181" s="3">
        <f ca="1">OFFSET(Results!I$1,($A181-1)*teams/2+$B181,$C181-1)</f>
        <v>0</v>
      </c>
      <c r="G181" s="3">
        <f ca="1">OFFSET(Results!J$1,($A181-1)*teams/2+$B181,1-$C181)</f>
        <v>0</v>
      </c>
      <c r="H181" s="3">
        <f t="shared" ca="1" si="168"/>
        <v>0</v>
      </c>
      <c r="I181" s="3">
        <f ca="1">OFFSET(Results!K$1,($A181-1)*teams/2+$B181,$C181-1)</f>
        <v>0</v>
      </c>
      <c r="J181" s="3">
        <f ca="1">OFFSET(Results!L$1,($A181-1)*teams/2+$B181,1-$C181)</f>
        <v>0</v>
      </c>
      <c r="K181" s="3">
        <f t="shared" ca="1" si="169"/>
        <v>0</v>
      </c>
      <c r="L181" s="3">
        <f t="shared" ca="1" si="170"/>
        <v>0</v>
      </c>
      <c r="M181" s="3">
        <f t="shared" ca="1" si="171"/>
        <v>0</v>
      </c>
      <c r="N181" s="3">
        <f ca="1">OFFSET(Results!M$1,($A181-1)*teams/2+$B181,0)</f>
        <v>0</v>
      </c>
      <c r="O181" s="3">
        <f ca="1">IF(N181=0,0,VLOOKUP(E181,'Working - Table'!$C$2:$N$21,12,FALSE))</f>
        <v>0</v>
      </c>
      <c r="P181">
        <f t="shared" ca="1" si="172"/>
        <v>0</v>
      </c>
      <c r="Q181">
        <f t="shared" ca="1" si="173"/>
        <v>0</v>
      </c>
      <c r="R181">
        <f t="shared" ca="1" si="174"/>
        <v>0</v>
      </c>
    </row>
    <row r="182" spans="1:18" x14ac:dyDescent="0.25">
      <c r="A182" s="3">
        <f t="shared" si="167"/>
        <v>13</v>
      </c>
      <c r="B182" s="3">
        <f t="shared" si="142"/>
        <v>7</v>
      </c>
      <c r="C182" s="3">
        <f t="shared" si="166"/>
        <v>1</v>
      </c>
      <c r="D182" s="3">
        <f ca="1">OFFSET(Results!$G$1,($A182-1)*teams/2+$B182,$C182-1)</f>
        <v>0</v>
      </c>
      <c r="E182" s="3">
        <f ca="1">OFFSET(Results!$H$1,($A182-1)*teams/2+$B182,1-$C182)</f>
        <v>0</v>
      </c>
      <c r="F182" s="3">
        <f ca="1">OFFSET(Results!I$1,($A182-1)*teams/2+$B182,$C182-1)</f>
        <v>0</v>
      </c>
      <c r="G182" s="3">
        <f ca="1">OFFSET(Results!J$1,($A182-1)*teams/2+$B182,1-$C182)</f>
        <v>0</v>
      </c>
      <c r="H182" s="3">
        <f t="shared" ca="1" si="168"/>
        <v>0</v>
      </c>
      <c r="I182" s="3">
        <f ca="1">OFFSET(Results!K$1,($A182-1)*teams/2+$B182,$C182-1)</f>
        <v>0</v>
      </c>
      <c r="J182" s="3">
        <f ca="1">OFFSET(Results!L$1,($A182-1)*teams/2+$B182,1-$C182)</f>
        <v>0</v>
      </c>
      <c r="K182" s="3">
        <f t="shared" ca="1" si="169"/>
        <v>0</v>
      </c>
      <c r="L182" s="3">
        <f t="shared" ca="1" si="170"/>
        <v>0</v>
      </c>
      <c r="M182" s="3">
        <f t="shared" ca="1" si="171"/>
        <v>0</v>
      </c>
      <c r="N182" s="3">
        <f ca="1">OFFSET(Results!M$1,($A182-1)*teams/2+$B182,0)</f>
        <v>0</v>
      </c>
      <c r="O182" s="3">
        <f ca="1">IF(N182=0,0,VLOOKUP(E182,'Working - Table'!$C$2:$N$21,12,FALSE))</f>
        <v>0</v>
      </c>
      <c r="P182">
        <f t="shared" ca="1" si="172"/>
        <v>0</v>
      </c>
      <c r="Q182">
        <f t="shared" ca="1" si="173"/>
        <v>0</v>
      </c>
      <c r="R182">
        <f t="shared" ca="1" si="174"/>
        <v>0</v>
      </c>
    </row>
    <row r="183" spans="1:18" x14ac:dyDescent="0.25">
      <c r="A183" s="3">
        <f t="shared" si="167"/>
        <v>13</v>
      </c>
      <c r="B183" s="3">
        <f t="shared" si="142"/>
        <v>7</v>
      </c>
      <c r="C183" s="3">
        <f t="shared" si="166"/>
        <v>2</v>
      </c>
      <c r="D183" s="3">
        <f ca="1">OFFSET(Results!$G$1,($A183-1)*teams/2+$B183,$C183-1)</f>
        <v>0</v>
      </c>
      <c r="E183" s="3">
        <f ca="1">OFFSET(Results!$H$1,($A183-1)*teams/2+$B183,1-$C183)</f>
        <v>0</v>
      </c>
      <c r="F183" s="3">
        <f ca="1">OFFSET(Results!I$1,($A183-1)*teams/2+$B183,$C183-1)</f>
        <v>0</v>
      </c>
      <c r="G183" s="3">
        <f ca="1">OFFSET(Results!J$1,($A183-1)*teams/2+$B183,1-$C183)</f>
        <v>0</v>
      </c>
      <c r="H183" s="3">
        <f t="shared" ca="1" si="168"/>
        <v>0</v>
      </c>
      <c r="I183" s="3">
        <f ca="1">OFFSET(Results!K$1,($A183-1)*teams/2+$B183,$C183-1)</f>
        <v>0</v>
      </c>
      <c r="J183" s="3">
        <f ca="1">OFFSET(Results!L$1,($A183-1)*teams/2+$B183,1-$C183)</f>
        <v>0</v>
      </c>
      <c r="K183" s="3">
        <f t="shared" ca="1" si="169"/>
        <v>0</v>
      </c>
      <c r="L183" s="3">
        <f t="shared" ca="1" si="170"/>
        <v>0</v>
      </c>
      <c r="M183" s="3">
        <f t="shared" ca="1" si="171"/>
        <v>0</v>
      </c>
      <c r="N183" s="3">
        <f ca="1">OFFSET(Results!M$1,($A183-1)*teams/2+$B183,0)</f>
        <v>0</v>
      </c>
      <c r="O183" s="3">
        <f ca="1">IF(N183=0,0,VLOOKUP(E183,'Working - Table'!$C$2:$N$21,12,FALSE))</f>
        <v>0</v>
      </c>
      <c r="P183">
        <f t="shared" ca="1" si="172"/>
        <v>0</v>
      </c>
      <c r="Q183">
        <f t="shared" ca="1" si="173"/>
        <v>0</v>
      </c>
      <c r="R183">
        <f t="shared" ca="1" si="174"/>
        <v>0</v>
      </c>
    </row>
    <row r="184" spans="1:18" x14ac:dyDescent="0.25">
      <c r="A184" s="3">
        <f t="shared" si="167"/>
        <v>14</v>
      </c>
      <c r="B184" s="3">
        <f t="shared" si="142"/>
        <v>1</v>
      </c>
      <c r="C184" s="3">
        <f t="shared" si="166"/>
        <v>1</v>
      </c>
      <c r="D184" s="3">
        <f ca="1">OFFSET(Results!$G$1,($A184-1)*teams/2+$B184,$C184-1)</f>
        <v>0</v>
      </c>
      <c r="E184" s="3">
        <f ca="1">OFFSET(Results!$H$1,($A184-1)*teams/2+$B184,1-$C184)</f>
        <v>0</v>
      </c>
      <c r="F184" s="3">
        <f ca="1">OFFSET(Results!I$1,($A184-1)*teams/2+$B184,$C184-1)</f>
        <v>0</v>
      </c>
      <c r="G184" s="3">
        <f ca="1">OFFSET(Results!J$1,($A184-1)*teams/2+$B184,1-$C184)</f>
        <v>0</v>
      </c>
      <c r="H184" s="3">
        <f t="shared" ca="1" si="168"/>
        <v>0</v>
      </c>
      <c r="I184" s="3">
        <f ca="1">OFFSET(Results!K$1,($A184-1)*teams/2+$B184,$C184-1)</f>
        <v>0</v>
      </c>
      <c r="J184" s="3">
        <f ca="1">OFFSET(Results!L$1,($A184-1)*teams/2+$B184,1-$C184)</f>
        <v>0</v>
      </c>
      <c r="K184" s="3">
        <f t="shared" ca="1" si="169"/>
        <v>0</v>
      </c>
      <c r="L184" s="3">
        <f t="shared" ca="1" si="170"/>
        <v>0</v>
      </c>
      <c r="M184" s="3">
        <f t="shared" ca="1" si="171"/>
        <v>0</v>
      </c>
      <c r="N184" s="3">
        <f ca="1">OFFSET(Results!M$1,($A184-1)*teams/2+$B184,0)</f>
        <v>0</v>
      </c>
      <c r="O184" s="3">
        <f ca="1">IF(N184=0,0,VLOOKUP(E184,'Working - Table'!$C$2:$N$21,12,FALSE))</f>
        <v>0</v>
      </c>
      <c r="P184">
        <f t="shared" ca="1" si="172"/>
        <v>0</v>
      </c>
      <c r="Q184">
        <f t="shared" ca="1" si="173"/>
        <v>0</v>
      </c>
      <c r="R184">
        <f t="shared" ca="1" si="174"/>
        <v>0</v>
      </c>
    </row>
    <row r="185" spans="1:18" x14ac:dyDescent="0.25">
      <c r="A185" s="3">
        <f t="shared" si="167"/>
        <v>14</v>
      </c>
      <c r="B185" s="3">
        <f t="shared" si="142"/>
        <v>1</v>
      </c>
      <c r="C185" s="3">
        <f t="shared" si="166"/>
        <v>2</v>
      </c>
      <c r="D185" s="3">
        <f ca="1">OFFSET(Results!$G$1,($A185-1)*teams/2+$B185,$C185-1)</f>
        <v>0</v>
      </c>
      <c r="E185" s="3">
        <f ca="1">OFFSET(Results!$H$1,($A185-1)*teams/2+$B185,1-$C185)</f>
        <v>0</v>
      </c>
      <c r="F185" s="3">
        <f ca="1">OFFSET(Results!I$1,($A185-1)*teams/2+$B185,$C185-1)</f>
        <v>0</v>
      </c>
      <c r="G185" s="3">
        <f ca="1">OFFSET(Results!J$1,($A185-1)*teams/2+$B185,1-$C185)</f>
        <v>0</v>
      </c>
      <c r="H185" s="3">
        <f t="shared" ca="1" si="168"/>
        <v>0</v>
      </c>
      <c r="I185" s="3">
        <f ca="1">OFFSET(Results!K$1,($A185-1)*teams/2+$B185,$C185-1)</f>
        <v>0</v>
      </c>
      <c r="J185" s="3">
        <f ca="1">OFFSET(Results!L$1,($A185-1)*teams/2+$B185,1-$C185)</f>
        <v>0</v>
      </c>
      <c r="K185" s="3">
        <f t="shared" ca="1" si="169"/>
        <v>0</v>
      </c>
      <c r="L185" s="3">
        <f t="shared" ca="1" si="170"/>
        <v>0</v>
      </c>
      <c r="M185" s="3">
        <f t="shared" ca="1" si="171"/>
        <v>0</v>
      </c>
      <c r="N185" s="3">
        <f ca="1">OFFSET(Results!M$1,($A185-1)*teams/2+$B185,0)</f>
        <v>0</v>
      </c>
      <c r="O185" s="3">
        <f ca="1">IF(N185=0,0,VLOOKUP(E185,'Working - Table'!$C$2:$N$21,12,FALSE))</f>
        <v>0</v>
      </c>
      <c r="P185">
        <f t="shared" ca="1" si="172"/>
        <v>0</v>
      </c>
      <c r="Q185">
        <f t="shared" ca="1" si="173"/>
        <v>0</v>
      </c>
      <c r="R185">
        <f t="shared" ca="1" si="174"/>
        <v>0</v>
      </c>
    </row>
    <row r="186" spans="1:18" x14ac:dyDescent="0.25">
      <c r="A186" s="3">
        <f t="shared" si="167"/>
        <v>14</v>
      </c>
      <c r="B186" s="3">
        <f t="shared" si="142"/>
        <v>2</v>
      </c>
      <c r="C186" s="3">
        <f t="shared" si="166"/>
        <v>1</v>
      </c>
      <c r="D186" s="3">
        <f ca="1">OFFSET(Results!$G$1,($A186-1)*teams/2+$B186,$C186-1)</f>
        <v>0</v>
      </c>
      <c r="E186" s="3">
        <f ca="1">OFFSET(Results!$H$1,($A186-1)*teams/2+$B186,1-$C186)</f>
        <v>0</v>
      </c>
      <c r="F186" s="3">
        <f ca="1">OFFSET(Results!I$1,($A186-1)*teams/2+$B186,$C186-1)</f>
        <v>0</v>
      </c>
      <c r="G186" s="3">
        <f ca="1">OFFSET(Results!J$1,($A186-1)*teams/2+$B186,1-$C186)</f>
        <v>0</v>
      </c>
      <c r="H186" s="3">
        <f t="shared" ca="1" si="168"/>
        <v>0</v>
      </c>
      <c r="I186" s="3">
        <f ca="1">OFFSET(Results!K$1,($A186-1)*teams/2+$B186,$C186-1)</f>
        <v>0</v>
      </c>
      <c r="J186" s="3">
        <f ca="1">OFFSET(Results!L$1,($A186-1)*teams/2+$B186,1-$C186)</f>
        <v>0</v>
      </c>
      <c r="K186" s="3">
        <f t="shared" ca="1" si="169"/>
        <v>0</v>
      </c>
      <c r="L186" s="3">
        <f t="shared" ca="1" si="170"/>
        <v>0</v>
      </c>
      <c r="M186" s="3">
        <f t="shared" ca="1" si="171"/>
        <v>0</v>
      </c>
      <c r="N186" s="3">
        <f ca="1">OFFSET(Results!M$1,($A186-1)*teams/2+$B186,0)</f>
        <v>0</v>
      </c>
      <c r="O186" s="3">
        <f ca="1">IF(N186=0,0,VLOOKUP(E186,'Working - Table'!$C$2:$N$21,12,FALSE))</f>
        <v>0</v>
      </c>
      <c r="P186">
        <f t="shared" ca="1" si="172"/>
        <v>0</v>
      </c>
      <c r="Q186">
        <f t="shared" ca="1" si="173"/>
        <v>0</v>
      </c>
      <c r="R186">
        <f t="shared" ca="1" si="174"/>
        <v>0</v>
      </c>
    </row>
    <row r="187" spans="1:18" x14ac:dyDescent="0.25">
      <c r="A187" s="3">
        <f t="shared" si="167"/>
        <v>14</v>
      </c>
      <c r="B187" s="3">
        <f t="shared" si="142"/>
        <v>2</v>
      </c>
      <c r="C187" s="3">
        <f t="shared" si="166"/>
        <v>2</v>
      </c>
      <c r="D187" s="3">
        <f ca="1">OFFSET(Results!$G$1,($A187-1)*teams/2+$B187,$C187-1)</f>
        <v>0</v>
      </c>
      <c r="E187" s="3">
        <f ca="1">OFFSET(Results!$H$1,($A187-1)*teams/2+$B187,1-$C187)</f>
        <v>0</v>
      </c>
      <c r="F187" s="3">
        <f ca="1">OFFSET(Results!I$1,($A187-1)*teams/2+$B187,$C187-1)</f>
        <v>0</v>
      </c>
      <c r="G187" s="3">
        <f ca="1">OFFSET(Results!J$1,($A187-1)*teams/2+$B187,1-$C187)</f>
        <v>0</v>
      </c>
      <c r="H187" s="3">
        <f t="shared" ca="1" si="168"/>
        <v>0</v>
      </c>
      <c r="I187" s="3">
        <f ca="1">OFFSET(Results!K$1,($A187-1)*teams/2+$B187,$C187-1)</f>
        <v>0</v>
      </c>
      <c r="J187" s="3">
        <f ca="1">OFFSET(Results!L$1,($A187-1)*teams/2+$B187,1-$C187)</f>
        <v>0</v>
      </c>
      <c r="K187" s="3">
        <f t="shared" ca="1" si="169"/>
        <v>0</v>
      </c>
      <c r="L187" s="3">
        <f t="shared" ca="1" si="170"/>
        <v>0</v>
      </c>
      <c r="M187" s="3">
        <f t="shared" ca="1" si="171"/>
        <v>0</v>
      </c>
      <c r="N187" s="3">
        <f ca="1">OFFSET(Results!M$1,($A187-1)*teams/2+$B187,0)</f>
        <v>0</v>
      </c>
      <c r="O187" s="3">
        <f ca="1">IF(N187=0,0,VLOOKUP(E187,'Working - Table'!$C$2:$N$21,12,FALSE))</f>
        <v>0</v>
      </c>
      <c r="P187">
        <f t="shared" ca="1" si="172"/>
        <v>0</v>
      </c>
      <c r="Q187">
        <f t="shared" ca="1" si="173"/>
        <v>0</v>
      </c>
      <c r="R187">
        <f t="shared" ca="1" si="174"/>
        <v>0</v>
      </c>
    </row>
    <row r="188" spans="1:18" x14ac:dyDescent="0.25">
      <c r="A188" s="3">
        <f t="shared" si="167"/>
        <v>14</v>
      </c>
      <c r="B188" s="3">
        <f t="shared" si="142"/>
        <v>3</v>
      </c>
      <c r="C188" s="3">
        <f t="shared" si="166"/>
        <v>1</v>
      </c>
      <c r="D188" s="3">
        <f ca="1">OFFSET(Results!$G$1,($A188-1)*teams/2+$B188,$C188-1)</f>
        <v>0</v>
      </c>
      <c r="E188" s="3">
        <f ca="1">OFFSET(Results!$H$1,($A188-1)*teams/2+$B188,1-$C188)</f>
        <v>0</v>
      </c>
      <c r="F188" s="3">
        <f ca="1">OFFSET(Results!I$1,($A188-1)*teams/2+$B188,$C188-1)</f>
        <v>0</v>
      </c>
      <c r="G188" s="3">
        <f ca="1">OFFSET(Results!J$1,($A188-1)*teams/2+$B188,1-$C188)</f>
        <v>0</v>
      </c>
      <c r="H188" s="3">
        <f t="shared" ca="1" si="168"/>
        <v>0</v>
      </c>
      <c r="I188" s="3">
        <f ca="1">OFFSET(Results!K$1,($A188-1)*teams/2+$B188,$C188-1)</f>
        <v>0</v>
      </c>
      <c r="J188" s="3">
        <f ca="1">OFFSET(Results!L$1,($A188-1)*teams/2+$B188,1-$C188)</f>
        <v>0</v>
      </c>
      <c r="K188" s="3">
        <f t="shared" ca="1" si="169"/>
        <v>0</v>
      </c>
      <c r="L188" s="3">
        <f t="shared" ca="1" si="170"/>
        <v>0</v>
      </c>
      <c r="M188" s="3">
        <f t="shared" ca="1" si="171"/>
        <v>0</v>
      </c>
      <c r="N188" s="3">
        <f ca="1">OFFSET(Results!M$1,($A188-1)*teams/2+$B188,0)</f>
        <v>0</v>
      </c>
      <c r="O188" s="3">
        <f ca="1">IF(N188=0,0,VLOOKUP(E188,'Working - Table'!$C$2:$N$21,12,FALSE))</f>
        <v>0</v>
      </c>
      <c r="P188">
        <f t="shared" ca="1" si="172"/>
        <v>0</v>
      </c>
      <c r="Q188">
        <f t="shared" ca="1" si="173"/>
        <v>0</v>
      </c>
      <c r="R188">
        <f t="shared" ca="1" si="174"/>
        <v>0</v>
      </c>
    </row>
    <row r="189" spans="1:18" x14ac:dyDescent="0.25">
      <c r="A189" s="3">
        <f t="shared" si="167"/>
        <v>14</v>
      </c>
      <c r="B189" s="3">
        <f t="shared" si="142"/>
        <v>3</v>
      </c>
      <c r="C189" s="3">
        <f t="shared" si="166"/>
        <v>2</v>
      </c>
      <c r="D189" s="3">
        <f ca="1">OFFSET(Results!$G$1,($A189-1)*teams/2+$B189,$C189-1)</f>
        <v>0</v>
      </c>
      <c r="E189" s="3">
        <f ca="1">OFFSET(Results!$H$1,($A189-1)*teams/2+$B189,1-$C189)</f>
        <v>0</v>
      </c>
      <c r="F189" s="3">
        <f ca="1">OFFSET(Results!I$1,($A189-1)*teams/2+$B189,$C189-1)</f>
        <v>0</v>
      </c>
      <c r="G189" s="3">
        <f ca="1">OFFSET(Results!J$1,($A189-1)*teams/2+$B189,1-$C189)</f>
        <v>0</v>
      </c>
      <c r="H189" s="3">
        <f t="shared" ca="1" si="168"/>
        <v>0</v>
      </c>
      <c r="I189" s="3">
        <f ca="1">OFFSET(Results!K$1,($A189-1)*teams/2+$B189,$C189-1)</f>
        <v>0</v>
      </c>
      <c r="J189" s="3">
        <f ca="1">OFFSET(Results!L$1,($A189-1)*teams/2+$B189,1-$C189)</f>
        <v>0</v>
      </c>
      <c r="K189" s="3">
        <f t="shared" ca="1" si="169"/>
        <v>0</v>
      </c>
      <c r="L189" s="3">
        <f t="shared" ca="1" si="170"/>
        <v>0</v>
      </c>
      <c r="M189" s="3">
        <f t="shared" ca="1" si="171"/>
        <v>0</v>
      </c>
      <c r="N189" s="3">
        <f ca="1">OFFSET(Results!M$1,($A189-1)*teams/2+$B189,0)</f>
        <v>0</v>
      </c>
      <c r="O189" s="3">
        <f ca="1">IF(N189=0,0,VLOOKUP(E189,'Working - Table'!$C$2:$N$21,12,FALSE))</f>
        <v>0</v>
      </c>
      <c r="P189">
        <f t="shared" ca="1" si="172"/>
        <v>0</v>
      </c>
      <c r="Q189">
        <f t="shared" ca="1" si="173"/>
        <v>0</v>
      </c>
      <c r="R189">
        <f t="shared" ca="1" si="174"/>
        <v>0</v>
      </c>
    </row>
    <row r="190" spans="1:18" x14ac:dyDescent="0.25">
      <c r="A190" s="3">
        <f t="shared" si="167"/>
        <v>14</v>
      </c>
      <c r="B190" s="3">
        <f t="shared" si="142"/>
        <v>4</v>
      </c>
      <c r="C190" s="3">
        <f t="shared" si="166"/>
        <v>1</v>
      </c>
      <c r="D190" s="3">
        <f ca="1">OFFSET(Results!$G$1,($A190-1)*teams/2+$B190,$C190-1)</f>
        <v>0</v>
      </c>
      <c r="E190" s="3">
        <f ca="1">OFFSET(Results!$H$1,($A190-1)*teams/2+$B190,1-$C190)</f>
        <v>0</v>
      </c>
      <c r="F190" s="3">
        <f ca="1">OFFSET(Results!I$1,($A190-1)*teams/2+$B190,$C190-1)</f>
        <v>0</v>
      </c>
      <c r="G190" s="3">
        <f ca="1">OFFSET(Results!J$1,($A190-1)*teams/2+$B190,1-$C190)</f>
        <v>0</v>
      </c>
      <c r="H190" s="3">
        <f t="shared" ca="1" si="168"/>
        <v>0</v>
      </c>
      <c r="I190" s="3">
        <f ca="1">OFFSET(Results!K$1,($A190-1)*teams/2+$B190,$C190-1)</f>
        <v>0</v>
      </c>
      <c r="J190" s="3">
        <f ca="1">OFFSET(Results!L$1,($A190-1)*teams/2+$B190,1-$C190)</f>
        <v>0</v>
      </c>
      <c r="K190" s="3">
        <f t="shared" ca="1" si="169"/>
        <v>0</v>
      </c>
      <c r="L190" s="3">
        <f t="shared" ca="1" si="170"/>
        <v>0</v>
      </c>
      <c r="M190" s="3">
        <f t="shared" ca="1" si="171"/>
        <v>0</v>
      </c>
      <c r="N190" s="3">
        <f ca="1">OFFSET(Results!M$1,($A190-1)*teams/2+$B190,0)</f>
        <v>0</v>
      </c>
      <c r="O190" s="3">
        <f ca="1">IF(N190=0,0,VLOOKUP(E190,'Working - Table'!$C$2:$N$21,12,FALSE))</f>
        <v>0</v>
      </c>
      <c r="P190">
        <f t="shared" ca="1" si="172"/>
        <v>0</v>
      </c>
      <c r="Q190">
        <f t="shared" ca="1" si="173"/>
        <v>0</v>
      </c>
      <c r="R190">
        <f t="shared" ca="1" si="174"/>
        <v>0</v>
      </c>
    </row>
    <row r="191" spans="1:18" x14ac:dyDescent="0.25">
      <c r="A191" s="3">
        <f t="shared" si="167"/>
        <v>14</v>
      </c>
      <c r="B191" s="3">
        <f t="shared" si="142"/>
        <v>4</v>
      </c>
      <c r="C191" s="3">
        <f t="shared" si="166"/>
        <v>2</v>
      </c>
      <c r="D191" s="3">
        <f ca="1">OFFSET(Results!$G$1,($A191-1)*teams/2+$B191,$C191-1)</f>
        <v>0</v>
      </c>
      <c r="E191" s="3">
        <f ca="1">OFFSET(Results!$H$1,($A191-1)*teams/2+$B191,1-$C191)</f>
        <v>0</v>
      </c>
      <c r="F191" s="3">
        <f ca="1">OFFSET(Results!I$1,($A191-1)*teams/2+$B191,$C191-1)</f>
        <v>0</v>
      </c>
      <c r="G191" s="3">
        <f ca="1">OFFSET(Results!J$1,($A191-1)*teams/2+$B191,1-$C191)</f>
        <v>0</v>
      </c>
      <c r="H191" s="3">
        <f t="shared" ca="1" si="168"/>
        <v>0</v>
      </c>
      <c r="I191" s="3">
        <f ca="1">OFFSET(Results!K$1,($A191-1)*teams/2+$B191,$C191-1)</f>
        <v>0</v>
      </c>
      <c r="J191" s="3">
        <f ca="1">OFFSET(Results!L$1,($A191-1)*teams/2+$B191,1-$C191)</f>
        <v>0</v>
      </c>
      <c r="K191" s="3">
        <f t="shared" ca="1" si="169"/>
        <v>0</v>
      </c>
      <c r="L191" s="3">
        <f t="shared" ca="1" si="170"/>
        <v>0</v>
      </c>
      <c r="M191" s="3">
        <f t="shared" ca="1" si="171"/>
        <v>0</v>
      </c>
      <c r="N191" s="3">
        <f ca="1">OFFSET(Results!M$1,($A191-1)*teams/2+$B191,0)</f>
        <v>0</v>
      </c>
      <c r="O191" s="3">
        <f ca="1">IF(N191=0,0,VLOOKUP(E191,'Working - Table'!$C$2:$N$21,12,FALSE))</f>
        <v>0</v>
      </c>
      <c r="P191">
        <f t="shared" ca="1" si="172"/>
        <v>0</v>
      </c>
      <c r="Q191">
        <f t="shared" ca="1" si="173"/>
        <v>0</v>
      </c>
      <c r="R191">
        <f t="shared" ca="1" si="174"/>
        <v>0</v>
      </c>
    </row>
    <row r="192" spans="1:18" x14ac:dyDescent="0.25">
      <c r="A192" s="3">
        <f t="shared" si="167"/>
        <v>14</v>
      </c>
      <c r="B192" s="3">
        <f t="shared" si="142"/>
        <v>5</v>
      </c>
      <c r="C192" s="3">
        <f t="shared" si="166"/>
        <v>1</v>
      </c>
      <c r="D192" s="3">
        <f ca="1">OFFSET(Results!$G$1,($A192-1)*teams/2+$B192,$C192-1)</f>
        <v>0</v>
      </c>
      <c r="E192" s="3">
        <f ca="1">OFFSET(Results!$H$1,($A192-1)*teams/2+$B192,1-$C192)</f>
        <v>0</v>
      </c>
      <c r="F192" s="3">
        <f ca="1">OFFSET(Results!I$1,($A192-1)*teams/2+$B192,$C192-1)</f>
        <v>0</v>
      </c>
      <c r="G192" s="3">
        <f ca="1">OFFSET(Results!J$1,($A192-1)*teams/2+$B192,1-$C192)</f>
        <v>0</v>
      </c>
      <c r="H192" s="3">
        <f t="shared" ca="1" si="168"/>
        <v>0</v>
      </c>
      <c r="I192" s="3">
        <f ca="1">OFFSET(Results!K$1,($A192-1)*teams/2+$B192,$C192-1)</f>
        <v>0</v>
      </c>
      <c r="J192" s="3">
        <f ca="1">OFFSET(Results!L$1,($A192-1)*teams/2+$B192,1-$C192)</f>
        <v>0</v>
      </c>
      <c r="K192" s="3">
        <f t="shared" ca="1" si="169"/>
        <v>0</v>
      </c>
      <c r="L192" s="3">
        <f t="shared" ca="1" si="170"/>
        <v>0</v>
      </c>
      <c r="M192" s="3">
        <f t="shared" ca="1" si="171"/>
        <v>0</v>
      </c>
      <c r="N192" s="3">
        <f ca="1">OFFSET(Results!M$1,($A192-1)*teams/2+$B192,0)</f>
        <v>0</v>
      </c>
      <c r="O192" s="3">
        <f ca="1">IF(N192=0,0,VLOOKUP(E192,'Working - Table'!$C$2:$N$21,12,FALSE))</f>
        <v>0</v>
      </c>
      <c r="P192">
        <f t="shared" ca="1" si="172"/>
        <v>0</v>
      </c>
      <c r="Q192">
        <f t="shared" ca="1" si="173"/>
        <v>0</v>
      </c>
      <c r="R192">
        <f t="shared" ca="1" si="174"/>
        <v>0</v>
      </c>
    </row>
    <row r="193" spans="1:18" x14ac:dyDescent="0.25">
      <c r="A193" s="3">
        <f t="shared" si="167"/>
        <v>14</v>
      </c>
      <c r="B193" s="3">
        <f t="shared" si="142"/>
        <v>5</v>
      </c>
      <c r="C193" s="3">
        <f t="shared" si="166"/>
        <v>2</v>
      </c>
      <c r="D193" s="3">
        <f ca="1">OFFSET(Results!$G$1,($A193-1)*teams/2+$B193,$C193-1)</f>
        <v>0</v>
      </c>
      <c r="E193" s="3">
        <f ca="1">OFFSET(Results!$H$1,($A193-1)*teams/2+$B193,1-$C193)</f>
        <v>0</v>
      </c>
      <c r="F193" s="3">
        <f ca="1">OFFSET(Results!I$1,($A193-1)*teams/2+$B193,$C193-1)</f>
        <v>0</v>
      </c>
      <c r="G193" s="3">
        <f ca="1">OFFSET(Results!J$1,($A193-1)*teams/2+$B193,1-$C193)</f>
        <v>0</v>
      </c>
      <c r="H193" s="3">
        <f t="shared" ca="1" si="168"/>
        <v>0</v>
      </c>
      <c r="I193" s="3">
        <f ca="1">OFFSET(Results!K$1,($A193-1)*teams/2+$B193,$C193-1)</f>
        <v>0</v>
      </c>
      <c r="J193" s="3">
        <f ca="1">OFFSET(Results!L$1,($A193-1)*teams/2+$B193,1-$C193)</f>
        <v>0</v>
      </c>
      <c r="K193" s="3">
        <f t="shared" ca="1" si="169"/>
        <v>0</v>
      </c>
      <c r="L193" s="3">
        <f t="shared" ca="1" si="170"/>
        <v>0</v>
      </c>
      <c r="M193" s="3">
        <f t="shared" ca="1" si="171"/>
        <v>0</v>
      </c>
      <c r="N193" s="3">
        <f ca="1">OFFSET(Results!M$1,($A193-1)*teams/2+$B193,0)</f>
        <v>0</v>
      </c>
      <c r="O193" s="3">
        <f ca="1">IF(N193=0,0,VLOOKUP(E193,'Working - Table'!$C$2:$N$21,12,FALSE))</f>
        <v>0</v>
      </c>
      <c r="P193">
        <f t="shared" ca="1" si="172"/>
        <v>0</v>
      </c>
      <c r="Q193">
        <f t="shared" ca="1" si="173"/>
        <v>0</v>
      </c>
      <c r="R193">
        <f t="shared" ca="1" si="174"/>
        <v>0</v>
      </c>
    </row>
    <row r="194" spans="1:18" x14ac:dyDescent="0.25">
      <c r="A194" s="3">
        <f t="shared" si="167"/>
        <v>14</v>
      </c>
      <c r="B194" s="3">
        <f t="shared" si="142"/>
        <v>6</v>
      </c>
      <c r="C194" s="3">
        <f t="shared" si="166"/>
        <v>1</v>
      </c>
      <c r="D194" s="3">
        <f ca="1">OFFSET(Results!$G$1,($A194-1)*teams/2+$B194,$C194-1)</f>
        <v>0</v>
      </c>
      <c r="E194" s="3">
        <f ca="1">OFFSET(Results!$H$1,($A194-1)*teams/2+$B194,1-$C194)</f>
        <v>0</v>
      </c>
      <c r="F194" s="3">
        <f ca="1">OFFSET(Results!I$1,($A194-1)*teams/2+$B194,$C194-1)</f>
        <v>0</v>
      </c>
      <c r="G194" s="3">
        <f ca="1">OFFSET(Results!J$1,($A194-1)*teams/2+$B194,1-$C194)</f>
        <v>0</v>
      </c>
      <c r="H194" s="3">
        <f t="shared" ca="1" si="168"/>
        <v>0</v>
      </c>
      <c r="I194" s="3">
        <f ca="1">OFFSET(Results!K$1,($A194-1)*teams/2+$B194,$C194-1)</f>
        <v>0</v>
      </c>
      <c r="J194" s="3">
        <f ca="1">OFFSET(Results!L$1,($A194-1)*teams/2+$B194,1-$C194)</f>
        <v>0</v>
      </c>
      <c r="K194" s="3">
        <f t="shared" ca="1" si="169"/>
        <v>0</v>
      </c>
      <c r="L194" s="3">
        <f t="shared" ca="1" si="170"/>
        <v>0</v>
      </c>
      <c r="M194" s="3">
        <f t="shared" ca="1" si="171"/>
        <v>0</v>
      </c>
      <c r="N194" s="3">
        <f ca="1">OFFSET(Results!M$1,($A194-1)*teams/2+$B194,0)</f>
        <v>0</v>
      </c>
      <c r="O194" s="3">
        <f ca="1">IF(N194=0,0,VLOOKUP(E194,'Working - Table'!$C$2:$N$21,12,FALSE))</f>
        <v>0</v>
      </c>
      <c r="P194">
        <f t="shared" ca="1" si="172"/>
        <v>0</v>
      </c>
      <c r="Q194">
        <f t="shared" ca="1" si="173"/>
        <v>0</v>
      </c>
      <c r="R194">
        <f t="shared" ca="1" si="174"/>
        <v>0</v>
      </c>
    </row>
    <row r="195" spans="1:18" x14ac:dyDescent="0.25">
      <c r="A195" s="3">
        <f t="shared" si="167"/>
        <v>14</v>
      </c>
      <c r="B195" s="3">
        <f t="shared" si="142"/>
        <v>6</v>
      </c>
      <c r="C195" s="3">
        <f t="shared" si="166"/>
        <v>2</v>
      </c>
      <c r="D195" s="3">
        <f ca="1">OFFSET(Results!$G$1,($A195-1)*teams/2+$B195,$C195-1)</f>
        <v>0</v>
      </c>
      <c r="E195" s="3">
        <f ca="1">OFFSET(Results!$H$1,($A195-1)*teams/2+$B195,1-$C195)</f>
        <v>0</v>
      </c>
      <c r="F195" s="3">
        <f ca="1">OFFSET(Results!I$1,($A195-1)*teams/2+$B195,$C195-1)</f>
        <v>0</v>
      </c>
      <c r="G195" s="3">
        <f ca="1">OFFSET(Results!J$1,($A195-1)*teams/2+$B195,1-$C195)</f>
        <v>0</v>
      </c>
      <c r="H195" s="3">
        <f t="shared" ca="1" si="168"/>
        <v>0</v>
      </c>
      <c r="I195" s="3">
        <f ca="1">OFFSET(Results!K$1,($A195-1)*teams/2+$B195,$C195-1)</f>
        <v>0</v>
      </c>
      <c r="J195" s="3">
        <f ca="1">OFFSET(Results!L$1,($A195-1)*teams/2+$B195,1-$C195)</f>
        <v>0</v>
      </c>
      <c r="K195" s="3">
        <f t="shared" ca="1" si="169"/>
        <v>0</v>
      </c>
      <c r="L195" s="3">
        <f t="shared" ca="1" si="170"/>
        <v>0</v>
      </c>
      <c r="M195" s="3">
        <f t="shared" ca="1" si="171"/>
        <v>0</v>
      </c>
      <c r="N195" s="3">
        <f ca="1">OFFSET(Results!M$1,($A195-1)*teams/2+$B195,0)</f>
        <v>0</v>
      </c>
      <c r="O195" s="3">
        <f ca="1">IF(N195=0,0,VLOOKUP(E195,'Working - Table'!$C$2:$N$21,12,FALSE))</f>
        <v>0</v>
      </c>
      <c r="P195">
        <f t="shared" ca="1" si="172"/>
        <v>0</v>
      </c>
      <c r="Q195">
        <f t="shared" ca="1" si="173"/>
        <v>0</v>
      </c>
      <c r="R195">
        <f t="shared" ca="1" si="174"/>
        <v>0</v>
      </c>
    </row>
    <row r="196" spans="1:18" x14ac:dyDescent="0.25">
      <c r="A196" s="3">
        <f t="shared" si="167"/>
        <v>14</v>
      </c>
      <c r="B196" s="3">
        <f t="shared" ref="B196:B259" si="175">IF(B194=teams/2,1,B194+1)</f>
        <v>7</v>
      </c>
      <c r="C196" s="3">
        <f t="shared" si="166"/>
        <v>1</v>
      </c>
      <c r="D196" s="3">
        <f ca="1">OFFSET(Results!$G$1,($A196-1)*teams/2+$B196,$C196-1)</f>
        <v>0</v>
      </c>
      <c r="E196" s="3">
        <f ca="1">OFFSET(Results!$H$1,($A196-1)*teams/2+$B196,1-$C196)</f>
        <v>0</v>
      </c>
      <c r="F196" s="3">
        <f ca="1">OFFSET(Results!I$1,($A196-1)*teams/2+$B196,$C196-1)</f>
        <v>0</v>
      </c>
      <c r="G196" s="3">
        <f ca="1">OFFSET(Results!J$1,($A196-1)*teams/2+$B196,1-$C196)</f>
        <v>0</v>
      </c>
      <c r="H196" s="3">
        <f t="shared" ca="1" si="168"/>
        <v>0</v>
      </c>
      <c r="I196" s="3">
        <f ca="1">OFFSET(Results!K$1,($A196-1)*teams/2+$B196,$C196-1)</f>
        <v>0</v>
      </c>
      <c r="J196" s="3">
        <f ca="1">OFFSET(Results!L$1,($A196-1)*teams/2+$B196,1-$C196)</f>
        <v>0</v>
      </c>
      <c r="K196" s="3">
        <f t="shared" ca="1" si="169"/>
        <v>0</v>
      </c>
      <c r="L196" s="3">
        <f t="shared" ca="1" si="170"/>
        <v>0</v>
      </c>
      <c r="M196" s="3">
        <f t="shared" ca="1" si="171"/>
        <v>0</v>
      </c>
      <c r="N196" s="3">
        <f ca="1">OFFSET(Results!M$1,($A196-1)*teams/2+$B196,0)</f>
        <v>0</v>
      </c>
      <c r="O196" s="3">
        <f ca="1">IF(N196=0,0,VLOOKUP(E196,'Working - Table'!$C$2:$N$21,12,FALSE))</f>
        <v>0</v>
      </c>
      <c r="P196">
        <f t="shared" ca="1" si="172"/>
        <v>0</v>
      </c>
      <c r="Q196">
        <f t="shared" ca="1" si="173"/>
        <v>0</v>
      </c>
      <c r="R196">
        <f t="shared" ca="1" si="174"/>
        <v>0</v>
      </c>
    </row>
    <row r="197" spans="1:18" x14ac:dyDescent="0.25">
      <c r="A197" s="3">
        <f t="shared" si="167"/>
        <v>14</v>
      </c>
      <c r="B197" s="3">
        <f t="shared" si="175"/>
        <v>7</v>
      </c>
      <c r="C197" s="3">
        <f t="shared" si="166"/>
        <v>2</v>
      </c>
      <c r="D197" s="3">
        <f ca="1">OFFSET(Results!$G$1,($A197-1)*teams/2+$B197,$C197-1)</f>
        <v>0</v>
      </c>
      <c r="E197" s="3">
        <f ca="1">OFFSET(Results!$H$1,($A197-1)*teams/2+$B197,1-$C197)</f>
        <v>0</v>
      </c>
      <c r="F197" s="3">
        <f ca="1">OFFSET(Results!I$1,($A197-1)*teams/2+$B197,$C197-1)</f>
        <v>0</v>
      </c>
      <c r="G197" s="3">
        <f ca="1">OFFSET(Results!J$1,($A197-1)*teams/2+$B197,1-$C197)</f>
        <v>0</v>
      </c>
      <c r="H197" s="3">
        <f t="shared" ca="1" si="168"/>
        <v>0</v>
      </c>
      <c r="I197" s="3">
        <f ca="1">OFFSET(Results!K$1,($A197-1)*teams/2+$B197,$C197-1)</f>
        <v>0</v>
      </c>
      <c r="J197" s="3">
        <f ca="1">OFFSET(Results!L$1,($A197-1)*teams/2+$B197,1-$C197)</f>
        <v>0</v>
      </c>
      <c r="K197" s="3">
        <f t="shared" ca="1" si="169"/>
        <v>0</v>
      </c>
      <c r="L197" s="3">
        <f t="shared" ca="1" si="170"/>
        <v>0</v>
      </c>
      <c r="M197" s="3">
        <f t="shared" ca="1" si="171"/>
        <v>0</v>
      </c>
      <c r="N197" s="3">
        <f ca="1">OFFSET(Results!M$1,($A197-1)*teams/2+$B197,0)</f>
        <v>0</v>
      </c>
      <c r="O197" s="3">
        <f ca="1">IF(N197=0,0,VLOOKUP(E197,'Working - Table'!$C$2:$N$21,12,FALSE))</f>
        <v>0</v>
      </c>
      <c r="P197">
        <f t="shared" ca="1" si="172"/>
        <v>0</v>
      </c>
      <c r="Q197">
        <f t="shared" ca="1" si="173"/>
        <v>0</v>
      </c>
      <c r="R197">
        <f t="shared" ca="1" si="174"/>
        <v>0</v>
      </c>
    </row>
    <row r="198" spans="1:18" x14ac:dyDescent="0.25">
      <c r="A198" s="3">
        <f t="shared" si="167"/>
        <v>15</v>
      </c>
      <c r="B198" s="3">
        <f t="shared" si="175"/>
        <v>1</v>
      </c>
      <c r="C198" s="3">
        <f t="shared" si="166"/>
        <v>1</v>
      </c>
      <c r="D198" s="3">
        <f ca="1">OFFSET(Results!$G$1,($A198-1)*teams/2+$B198,$C198-1)</f>
        <v>0</v>
      </c>
      <c r="E198" s="3">
        <f ca="1">OFFSET(Results!$H$1,($A198-1)*teams/2+$B198,1-$C198)</f>
        <v>0</v>
      </c>
      <c r="F198" s="3">
        <f ca="1">OFFSET(Results!I$1,($A198-1)*teams/2+$B198,$C198-1)</f>
        <v>0</v>
      </c>
      <c r="G198" s="3">
        <f ca="1">OFFSET(Results!J$1,($A198-1)*teams/2+$B198,1-$C198)</f>
        <v>0</v>
      </c>
      <c r="H198" s="3">
        <f t="shared" ca="1" si="168"/>
        <v>0</v>
      </c>
      <c r="I198" s="3">
        <f ca="1">OFFSET(Results!K$1,($A198-1)*teams/2+$B198,$C198-1)</f>
        <v>0</v>
      </c>
      <c r="J198" s="3">
        <f ca="1">OFFSET(Results!L$1,($A198-1)*teams/2+$B198,1-$C198)</f>
        <v>0</v>
      </c>
      <c r="K198" s="3">
        <f t="shared" ca="1" si="169"/>
        <v>0</v>
      </c>
      <c r="L198" s="3">
        <f t="shared" ca="1" si="170"/>
        <v>0</v>
      </c>
      <c r="M198" s="3">
        <f t="shared" ca="1" si="171"/>
        <v>0</v>
      </c>
      <c r="N198" s="3">
        <f ca="1">OFFSET(Results!M$1,($A198-1)*teams/2+$B198,0)</f>
        <v>0</v>
      </c>
      <c r="O198" s="3">
        <f ca="1">IF(N198=0,0,VLOOKUP(E198,'Working - Table'!$C$2:$N$21,12,FALSE))</f>
        <v>0</v>
      </c>
      <c r="P198">
        <f t="shared" ca="1" si="172"/>
        <v>0</v>
      </c>
      <c r="Q198">
        <f t="shared" ca="1" si="173"/>
        <v>0</v>
      </c>
      <c r="R198">
        <f t="shared" ca="1" si="174"/>
        <v>0</v>
      </c>
    </row>
    <row r="199" spans="1:18" x14ac:dyDescent="0.25">
      <c r="A199" s="3">
        <f t="shared" si="167"/>
        <v>15</v>
      </c>
      <c r="B199" s="3">
        <f t="shared" si="175"/>
        <v>1</v>
      </c>
      <c r="C199" s="3">
        <f t="shared" si="166"/>
        <v>2</v>
      </c>
      <c r="D199" s="3">
        <f ca="1">OFFSET(Results!$G$1,($A199-1)*teams/2+$B199,$C199-1)</f>
        <v>0</v>
      </c>
      <c r="E199" s="3">
        <f ca="1">OFFSET(Results!$H$1,($A199-1)*teams/2+$B199,1-$C199)</f>
        <v>0</v>
      </c>
      <c r="F199" s="3">
        <f ca="1">OFFSET(Results!I$1,($A199-1)*teams/2+$B199,$C199-1)</f>
        <v>0</v>
      </c>
      <c r="G199" s="3">
        <f ca="1">OFFSET(Results!J$1,($A199-1)*teams/2+$B199,1-$C199)</f>
        <v>0</v>
      </c>
      <c r="H199" s="3">
        <f t="shared" ca="1" si="168"/>
        <v>0</v>
      </c>
      <c r="I199" s="3">
        <f ca="1">OFFSET(Results!K$1,($A199-1)*teams/2+$B199,$C199-1)</f>
        <v>0</v>
      </c>
      <c r="J199" s="3">
        <f ca="1">OFFSET(Results!L$1,($A199-1)*teams/2+$B199,1-$C199)</f>
        <v>0</v>
      </c>
      <c r="K199" s="3">
        <f t="shared" ca="1" si="169"/>
        <v>0</v>
      </c>
      <c r="L199" s="3">
        <f t="shared" ca="1" si="170"/>
        <v>0</v>
      </c>
      <c r="M199" s="3">
        <f t="shared" ca="1" si="171"/>
        <v>0</v>
      </c>
      <c r="N199" s="3">
        <f ca="1">OFFSET(Results!M$1,($A199-1)*teams/2+$B199,0)</f>
        <v>0</v>
      </c>
      <c r="O199" s="3">
        <f ca="1">IF(N199=0,0,VLOOKUP(E199,'Working - Table'!$C$2:$N$21,12,FALSE))</f>
        <v>0</v>
      </c>
      <c r="P199">
        <f t="shared" ca="1" si="172"/>
        <v>0</v>
      </c>
      <c r="Q199">
        <f t="shared" ca="1" si="173"/>
        <v>0</v>
      </c>
      <c r="R199">
        <f t="shared" ca="1" si="174"/>
        <v>0</v>
      </c>
    </row>
    <row r="200" spans="1:18" x14ac:dyDescent="0.25">
      <c r="A200" s="3">
        <f t="shared" si="167"/>
        <v>15</v>
      </c>
      <c r="B200" s="3">
        <f t="shared" si="175"/>
        <v>2</v>
      </c>
      <c r="C200" s="3">
        <f t="shared" si="166"/>
        <v>1</v>
      </c>
      <c r="D200" s="3">
        <f ca="1">OFFSET(Results!$G$1,($A200-1)*teams/2+$B200,$C200-1)</f>
        <v>0</v>
      </c>
      <c r="E200" s="3">
        <f ca="1">OFFSET(Results!$H$1,($A200-1)*teams/2+$B200,1-$C200)</f>
        <v>0</v>
      </c>
      <c r="F200" s="3">
        <f ca="1">OFFSET(Results!I$1,($A200-1)*teams/2+$B200,$C200-1)</f>
        <v>0</v>
      </c>
      <c r="G200" s="3">
        <f ca="1">OFFSET(Results!J$1,($A200-1)*teams/2+$B200,1-$C200)</f>
        <v>0</v>
      </c>
      <c r="H200" s="3">
        <f t="shared" ca="1" si="168"/>
        <v>0</v>
      </c>
      <c r="I200" s="3">
        <f ca="1">OFFSET(Results!K$1,($A200-1)*teams/2+$B200,$C200-1)</f>
        <v>0</v>
      </c>
      <c r="J200" s="3">
        <f ca="1">OFFSET(Results!L$1,($A200-1)*teams/2+$B200,1-$C200)</f>
        <v>0</v>
      </c>
      <c r="K200" s="3">
        <f t="shared" ca="1" si="169"/>
        <v>0</v>
      </c>
      <c r="L200" s="3">
        <f t="shared" ca="1" si="170"/>
        <v>0</v>
      </c>
      <c r="M200" s="3">
        <f t="shared" ca="1" si="171"/>
        <v>0</v>
      </c>
      <c r="N200" s="3">
        <f ca="1">OFFSET(Results!M$1,($A200-1)*teams/2+$B200,0)</f>
        <v>0</v>
      </c>
      <c r="O200" s="3">
        <f ca="1">IF(N200=0,0,VLOOKUP(E200,'Working - Table'!$C$2:$N$21,12,FALSE))</f>
        <v>0</v>
      </c>
      <c r="P200">
        <f t="shared" ca="1" si="172"/>
        <v>0</v>
      </c>
      <c r="Q200">
        <f t="shared" ca="1" si="173"/>
        <v>0</v>
      </c>
      <c r="R200">
        <f t="shared" ca="1" si="174"/>
        <v>0</v>
      </c>
    </row>
    <row r="201" spans="1:18" x14ac:dyDescent="0.25">
      <c r="A201" s="3">
        <f t="shared" si="167"/>
        <v>15</v>
      </c>
      <c r="B201" s="3">
        <f t="shared" si="175"/>
        <v>2</v>
      </c>
      <c r="C201" s="3">
        <f t="shared" si="166"/>
        <v>2</v>
      </c>
      <c r="D201" s="3">
        <f ca="1">OFFSET(Results!$G$1,($A201-1)*teams/2+$B201,$C201-1)</f>
        <v>0</v>
      </c>
      <c r="E201" s="3">
        <f ca="1">OFFSET(Results!$H$1,($A201-1)*teams/2+$B201,1-$C201)</f>
        <v>0</v>
      </c>
      <c r="F201" s="3">
        <f ca="1">OFFSET(Results!I$1,($A201-1)*teams/2+$B201,$C201-1)</f>
        <v>0</v>
      </c>
      <c r="G201" s="3">
        <f ca="1">OFFSET(Results!J$1,($A201-1)*teams/2+$B201,1-$C201)</f>
        <v>0</v>
      </c>
      <c r="H201" s="3">
        <f t="shared" ca="1" si="168"/>
        <v>0</v>
      </c>
      <c r="I201" s="3">
        <f ca="1">OFFSET(Results!K$1,($A201-1)*teams/2+$B201,$C201-1)</f>
        <v>0</v>
      </c>
      <c r="J201" s="3">
        <f ca="1">OFFSET(Results!L$1,($A201-1)*teams/2+$B201,1-$C201)</f>
        <v>0</v>
      </c>
      <c r="K201" s="3">
        <f t="shared" ca="1" si="169"/>
        <v>0</v>
      </c>
      <c r="L201" s="3">
        <f t="shared" ca="1" si="170"/>
        <v>0</v>
      </c>
      <c r="M201" s="3">
        <f t="shared" ca="1" si="171"/>
        <v>0</v>
      </c>
      <c r="N201" s="3">
        <f ca="1">OFFSET(Results!M$1,($A201-1)*teams/2+$B201,0)</f>
        <v>0</v>
      </c>
      <c r="O201" s="3">
        <f ca="1">IF(N201=0,0,VLOOKUP(E201,'Working - Table'!$C$2:$N$21,12,FALSE))</f>
        <v>0</v>
      </c>
      <c r="P201">
        <f t="shared" ca="1" si="172"/>
        <v>0</v>
      </c>
      <c r="Q201">
        <f t="shared" ca="1" si="173"/>
        <v>0</v>
      </c>
      <c r="R201">
        <f t="shared" ca="1" si="174"/>
        <v>0</v>
      </c>
    </row>
    <row r="202" spans="1:18" x14ac:dyDescent="0.25">
      <c r="A202" s="3">
        <f t="shared" si="167"/>
        <v>15</v>
      </c>
      <c r="B202" s="3">
        <f t="shared" si="175"/>
        <v>3</v>
      </c>
      <c r="C202" s="3">
        <f t="shared" si="166"/>
        <v>1</v>
      </c>
      <c r="D202" s="3">
        <f ca="1">OFFSET(Results!$G$1,($A202-1)*teams/2+$B202,$C202-1)</f>
        <v>0</v>
      </c>
      <c r="E202" s="3">
        <f ca="1">OFFSET(Results!$H$1,($A202-1)*teams/2+$B202,1-$C202)</f>
        <v>0</v>
      </c>
      <c r="F202" s="3">
        <f ca="1">OFFSET(Results!I$1,($A202-1)*teams/2+$B202,$C202-1)</f>
        <v>0</v>
      </c>
      <c r="G202" s="3">
        <f ca="1">OFFSET(Results!J$1,($A202-1)*teams/2+$B202,1-$C202)</f>
        <v>0</v>
      </c>
      <c r="H202" s="3">
        <f t="shared" ca="1" si="168"/>
        <v>0</v>
      </c>
      <c r="I202" s="3">
        <f ca="1">OFFSET(Results!K$1,($A202-1)*teams/2+$B202,$C202-1)</f>
        <v>0</v>
      </c>
      <c r="J202" s="3">
        <f ca="1">OFFSET(Results!L$1,($A202-1)*teams/2+$B202,1-$C202)</f>
        <v>0</v>
      </c>
      <c r="K202" s="3">
        <f t="shared" ca="1" si="169"/>
        <v>0</v>
      </c>
      <c r="L202" s="3">
        <f t="shared" ca="1" si="170"/>
        <v>0</v>
      </c>
      <c r="M202" s="3">
        <f t="shared" ca="1" si="171"/>
        <v>0</v>
      </c>
      <c r="N202" s="3">
        <f ca="1">OFFSET(Results!M$1,($A202-1)*teams/2+$B202,0)</f>
        <v>0</v>
      </c>
      <c r="O202" s="3">
        <f ca="1">IF(N202=0,0,VLOOKUP(E202,'Working - Table'!$C$2:$N$21,12,FALSE))</f>
        <v>0</v>
      </c>
      <c r="P202">
        <f t="shared" ca="1" si="172"/>
        <v>0</v>
      </c>
      <c r="Q202">
        <f t="shared" ca="1" si="173"/>
        <v>0</v>
      </c>
      <c r="R202">
        <f t="shared" ca="1" si="174"/>
        <v>0</v>
      </c>
    </row>
    <row r="203" spans="1:18" x14ac:dyDescent="0.25">
      <c r="A203" s="3">
        <f t="shared" si="167"/>
        <v>15</v>
      </c>
      <c r="B203" s="3">
        <f t="shared" si="175"/>
        <v>3</v>
      </c>
      <c r="C203" s="3">
        <f t="shared" si="166"/>
        <v>2</v>
      </c>
      <c r="D203" s="3">
        <f ca="1">OFFSET(Results!$G$1,($A203-1)*teams/2+$B203,$C203-1)</f>
        <v>0</v>
      </c>
      <c r="E203" s="3">
        <f ca="1">OFFSET(Results!$H$1,($A203-1)*teams/2+$B203,1-$C203)</f>
        <v>0</v>
      </c>
      <c r="F203" s="3">
        <f ca="1">OFFSET(Results!I$1,($A203-1)*teams/2+$B203,$C203-1)</f>
        <v>0</v>
      </c>
      <c r="G203" s="3">
        <f ca="1">OFFSET(Results!J$1,($A203-1)*teams/2+$B203,1-$C203)</f>
        <v>0</v>
      </c>
      <c r="H203" s="3">
        <f t="shared" ca="1" si="168"/>
        <v>0</v>
      </c>
      <c r="I203" s="3">
        <f ca="1">OFFSET(Results!K$1,($A203-1)*teams/2+$B203,$C203-1)</f>
        <v>0</v>
      </c>
      <c r="J203" s="3">
        <f ca="1">OFFSET(Results!L$1,($A203-1)*teams/2+$B203,1-$C203)</f>
        <v>0</v>
      </c>
      <c r="K203" s="3">
        <f t="shared" ca="1" si="169"/>
        <v>0</v>
      </c>
      <c r="L203" s="3">
        <f t="shared" ca="1" si="170"/>
        <v>0</v>
      </c>
      <c r="M203" s="3">
        <f t="shared" ca="1" si="171"/>
        <v>0</v>
      </c>
      <c r="N203" s="3">
        <f ca="1">OFFSET(Results!M$1,($A203-1)*teams/2+$B203,0)</f>
        <v>0</v>
      </c>
      <c r="O203" s="3">
        <f ca="1">IF(N203=0,0,VLOOKUP(E203,'Working - Table'!$C$2:$N$21,12,FALSE))</f>
        <v>0</v>
      </c>
      <c r="P203">
        <f t="shared" ca="1" si="172"/>
        <v>0</v>
      </c>
      <c r="Q203">
        <f t="shared" ca="1" si="173"/>
        <v>0</v>
      </c>
      <c r="R203">
        <f t="shared" ca="1" si="174"/>
        <v>0</v>
      </c>
    </row>
    <row r="204" spans="1:18" x14ac:dyDescent="0.25">
      <c r="A204" s="3">
        <f t="shared" si="167"/>
        <v>15</v>
      </c>
      <c r="B204" s="3">
        <f t="shared" si="175"/>
        <v>4</v>
      </c>
      <c r="C204" s="3">
        <f t="shared" si="166"/>
        <v>1</v>
      </c>
      <c r="D204" s="3">
        <f ca="1">OFFSET(Results!$G$1,($A204-1)*teams/2+$B204,$C204-1)</f>
        <v>0</v>
      </c>
      <c r="E204" s="3">
        <f ca="1">OFFSET(Results!$H$1,($A204-1)*teams/2+$B204,1-$C204)</f>
        <v>0</v>
      </c>
      <c r="F204" s="3">
        <f ca="1">OFFSET(Results!I$1,($A204-1)*teams/2+$B204,$C204-1)</f>
        <v>0</v>
      </c>
      <c r="G204" s="3">
        <f ca="1">OFFSET(Results!J$1,($A204-1)*teams/2+$B204,1-$C204)</f>
        <v>0</v>
      </c>
      <c r="H204" s="3">
        <f t="shared" ca="1" si="168"/>
        <v>0</v>
      </c>
      <c r="I204" s="3">
        <f ca="1">OFFSET(Results!K$1,($A204-1)*teams/2+$B204,$C204-1)</f>
        <v>0</v>
      </c>
      <c r="J204" s="3">
        <f ca="1">OFFSET(Results!L$1,($A204-1)*teams/2+$B204,1-$C204)</f>
        <v>0</v>
      </c>
      <c r="K204" s="3">
        <f t="shared" ca="1" si="169"/>
        <v>0</v>
      </c>
      <c r="L204" s="3">
        <f t="shared" ca="1" si="170"/>
        <v>0</v>
      </c>
      <c r="M204" s="3">
        <f t="shared" ca="1" si="171"/>
        <v>0</v>
      </c>
      <c r="N204" s="3">
        <f ca="1">OFFSET(Results!M$1,($A204-1)*teams/2+$B204,0)</f>
        <v>0</v>
      </c>
      <c r="O204" s="3">
        <f ca="1">IF(N204=0,0,VLOOKUP(E204,'Working - Table'!$C$2:$N$21,12,FALSE))</f>
        <v>0</v>
      </c>
      <c r="P204">
        <f t="shared" ca="1" si="172"/>
        <v>0</v>
      </c>
      <c r="Q204">
        <f t="shared" ca="1" si="173"/>
        <v>0</v>
      </c>
      <c r="R204">
        <f t="shared" ca="1" si="174"/>
        <v>0</v>
      </c>
    </row>
    <row r="205" spans="1:18" x14ac:dyDescent="0.25">
      <c r="A205" s="3">
        <f t="shared" si="167"/>
        <v>15</v>
      </c>
      <c r="B205" s="3">
        <f t="shared" si="175"/>
        <v>4</v>
      </c>
      <c r="C205" s="3">
        <f t="shared" si="166"/>
        <v>2</v>
      </c>
      <c r="D205" s="3">
        <f ca="1">OFFSET(Results!$G$1,($A205-1)*teams/2+$B205,$C205-1)</f>
        <v>0</v>
      </c>
      <c r="E205" s="3">
        <f ca="1">OFFSET(Results!$H$1,($A205-1)*teams/2+$B205,1-$C205)</f>
        <v>0</v>
      </c>
      <c r="F205" s="3">
        <f ca="1">OFFSET(Results!I$1,($A205-1)*teams/2+$B205,$C205-1)</f>
        <v>0</v>
      </c>
      <c r="G205" s="3">
        <f ca="1">OFFSET(Results!J$1,($A205-1)*teams/2+$B205,1-$C205)</f>
        <v>0</v>
      </c>
      <c r="H205" s="3">
        <f t="shared" ca="1" si="168"/>
        <v>0</v>
      </c>
      <c r="I205" s="3">
        <f ca="1">OFFSET(Results!K$1,($A205-1)*teams/2+$B205,$C205-1)</f>
        <v>0</v>
      </c>
      <c r="J205" s="3">
        <f ca="1">OFFSET(Results!L$1,($A205-1)*teams/2+$B205,1-$C205)</f>
        <v>0</v>
      </c>
      <c r="K205" s="3">
        <f t="shared" ca="1" si="169"/>
        <v>0</v>
      </c>
      <c r="L205" s="3">
        <f t="shared" ca="1" si="170"/>
        <v>0</v>
      </c>
      <c r="M205" s="3">
        <f t="shared" ca="1" si="171"/>
        <v>0</v>
      </c>
      <c r="N205" s="3">
        <f ca="1">OFFSET(Results!M$1,($A205-1)*teams/2+$B205,0)</f>
        <v>0</v>
      </c>
      <c r="O205" s="3">
        <f ca="1">IF(N205=0,0,VLOOKUP(E205,'Working - Table'!$C$2:$N$21,12,FALSE))</f>
        <v>0</v>
      </c>
      <c r="P205">
        <f t="shared" ca="1" si="172"/>
        <v>0</v>
      </c>
      <c r="Q205">
        <f t="shared" ca="1" si="173"/>
        <v>0</v>
      </c>
      <c r="R205">
        <f t="shared" ca="1" si="174"/>
        <v>0</v>
      </c>
    </row>
    <row r="206" spans="1:18" x14ac:dyDescent="0.25">
      <c r="A206" s="3">
        <f t="shared" si="167"/>
        <v>15</v>
      </c>
      <c r="B206" s="3">
        <f t="shared" si="175"/>
        <v>5</v>
      </c>
      <c r="C206" s="3">
        <f t="shared" si="166"/>
        <v>1</v>
      </c>
      <c r="D206" s="3">
        <f ca="1">OFFSET(Results!$G$1,($A206-1)*teams/2+$B206,$C206-1)</f>
        <v>0</v>
      </c>
      <c r="E206" s="3">
        <f ca="1">OFFSET(Results!$H$1,($A206-1)*teams/2+$B206,1-$C206)</f>
        <v>0</v>
      </c>
      <c r="F206" s="3">
        <f ca="1">OFFSET(Results!I$1,($A206-1)*teams/2+$B206,$C206-1)</f>
        <v>0</v>
      </c>
      <c r="G206" s="3">
        <f ca="1">OFFSET(Results!J$1,($A206-1)*teams/2+$B206,1-$C206)</f>
        <v>0</v>
      </c>
      <c r="H206" s="3">
        <f t="shared" ca="1" si="168"/>
        <v>0</v>
      </c>
      <c r="I206" s="3">
        <f ca="1">OFFSET(Results!K$1,($A206-1)*teams/2+$B206,$C206-1)</f>
        <v>0</v>
      </c>
      <c r="J206" s="3">
        <f ca="1">OFFSET(Results!L$1,($A206-1)*teams/2+$B206,1-$C206)</f>
        <v>0</v>
      </c>
      <c r="K206" s="3">
        <f t="shared" ca="1" si="169"/>
        <v>0</v>
      </c>
      <c r="L206" s="3">
        <f t="shared" ca="1" si="170"/>
        <v>0</v>
      </c>
      <c r="M206" s="3">
        <f t="shared" ca="1" si="171"/>
        <v>0</v>
      </c>
      <c r="N206" s="3">
        <f ca="1">OFFSET(Results!M$1,($A206-1)*teams/2+$B206,0)</f>
        <v>0</v>
      </c>
      <c r="O206" s="3">
        <f ca="1">IF(N206=0,0,VLOOKUP(E206,'Working - Table'!$C$2:$N$21,12,FALSE))</f>
        <v>0</v>
      </c>
      <c r="P206">
        <f t="shared" ca="1" si="172"/>
        <v>0</v>
      </c>
      <c r="Q206">
        <f t="shared" ca="1" si="173"/>
        <v>0</v>
      </c>
      <c r="R206">
        <f t="shared" ca="1" si="174"/>
        <v>0</v>
      </c>
    </row>
    <row r="207" spans="1:18" x14ac:dyDescent="0.25">
      <c r="A207" s="3">
        <f t="shared" si="167"/>
        <v>15</v>
      </c>
      <c r="B207" s="3">
        <f t="shared" si="175"/>
        <v>5</v>
      </c>
      <c r="C207" s="3">
        <f t="shared" si="166"/>
        <v>2</v>
      </c>
      <c r="D207" s="3">
        <f ca="1">OFFSET(Results!$G$1,($A207-1)*teams/2+$B207,$C207-1)</f>
        <v>0</v>
      </c>
      <c r="E207" s="3">
        <f ca="1">OFFSET(Results!$H$1,($A207-1)*teams/2+$B207,1-$C207)</f>
        <v>0</v>
      </c>
      <c r="F207" s="3">
        <f ca="1">OFFSET(Results!I$1,($A207-1)*teams/2+$B207,$C207-1)</f>
        <v>0</v>
      </c>
      <c r="G207" s="3">
        <f ca="1">OFFSET(Results!J$1,($A207-1)*teams/2+$B207,1-$C207)</f>
        <v>0</v>
      </c>
      <c r="H207" s="3">
        <f t="shared" ca="1" si="168"/>
        <v>0</v>
      </c>
      <c r="I207" s="3">
        <f ca="1">OFFSET(Results!K$1,($A207-1)*teams/2+$B207,$C207-1)</f>
        <v>0</v>
      </c>
      <c r="J207" s="3">
        <f ca="1">OFFSET(Results!L$1,($A207-1)*teams/2+$B207,1-$C207)</f>
        <v>0</v>
      </c>
      <c r="K207" s="3">
        <f t="shared" ca="1" si="169"/>
        <v>0</v>
      </c>
      <c r="L207" s="3">
        <f t="shared" ca="1" si="170"/>
        <v>0</v>
      </c>
      <c r="M207" s="3">
        <f t="shared" ca="1" si="171"/>
        <v>0</v>
      </c>
      <c r="N207" s="3">
        <f ca="1">OFFSET(Results!M$1,($A207-1)*teams/2+$B207,0)</f>
        <v>0</v>
      </c>
      <c r="O207" s="3">
        <f ca="1">IF(N207=0,0,VLOOKUP(E207,'Working - Table'!$C$2:$N$21,12,FALSE))</f>
        <v>0</v>
      </c>
      <c r="P207">
        <f t="shared" ca="1" si="172"/>
        <v>0</v>
      </c>
      <c r="Q207">
        <f t="shared" ca="1" si="173"/>
        <v>0</v>
      </c>
      <c r="R207">
        <f t="shared" ca="1" si="174"/>
        <v>0</v>
      </c>
    </row>
    <row r="208" spans="1:18" x14ac:dyDescent="0.25">
      <c r="A208" s="3">
        <f t="shared" si="167"/>
        <v>15</v>
      </c>
      <c r="B208" s="3">
        <f t="shared" si="175"/>
        <v>6</v>
      </c>
      <c r="C208" s="3">
        <f t="shared" si="166"/>
        <v>1</v>
      </c>
      <c r="D208" s="3">
        <f ca="1">OFFSET(Results!$G$1,($A208-1)*teams/2+$B208,$C208-1)</f>
        <v>0</v>
      </c>
      <c r="E208" s="3">
        <f ca="1">OFFSET(Results!$H$1,($A208-1)*teams/2+$B208,1-$C208)</f>
        <v>0</v>
      </c>
      <c r="F208" s="3">
        <f ca="1">OFFSET(Results!I$1,($A208-1)*teams/2+$B208,$C208-1)</f>
        <v>0</v>
      </c>
      <c r="G208" s="3">
        <f ca="1">OFFSET(Results!J$1,($A208-1)*teams/2+$B208,1-$C208)</f>
        <v>0</v>
      </c>
      <c r="H208" s="3">
        <f t="shared" ca="1" si="168"/>
        <v>0</v>
      </c>
      <c r="I208" s="3">
        <f ca="1">OFFSET(Results!K$1,($A208-1)*teams/2+$B208,$C208-1)</f>
        <v>0</v>
      </c>
      <c r="J208" s="3">
        <f ca="1">OFFSET(Results!L$1,($A208-1)*teams/2+$B208,1-$C208)</f>
        <v>0</v>
      </c>
      <c r="K208" s="3">
        <f t="shared" ca="1" si="169"/>
        <v>0</v>
      </c>
      <c r="L208" s="3">
        <f t="shared" ca="1" si="170"/>
        <v>0</v>
      </c>
      <c r="M208" s="3">
        <f t="shared" ca="1" si="171"/>
        <v>0</v>
      </c>
      <c r="N208" s="3">
        <f ca="1">OFFSET(Results!M$1,($A208-1)*teams/2+$B208,0)</f>
        <v>0</v>
      </c>
      <c r="O208" s="3">
        <f ca="1">IF(N208=0,0,VLOOKUP(E208,'Working - Table'!$C$2:$N$21,12,FALSE))</f>
        <v>0</v>
      </c>
      <c r="P208">
        <f t="shared" ca="1" si="172"/>
        <v>0</v>
      </c>
      <c r="Q208">
        <f t="shared" ca="1" si="173"/>
        <v>0</v>
      </c>
      <c r="R208">
        <f t="shared" ca="1" si="174"/>
        <v>0</v>
      </c>
    </row>
    <row r="209" spans="1:18" x14ac:dyDescent="0.25">
      <c r="A209" s="3">
        <f t="shared" si="167"/>
        <v>15</v>
      </c>
      <c r="B209" s="3">
        <f t="shared" si="175"/>
        <v>6</v>
      </c>
      <c r="C209" s="3">
        <f t="shared" si="166"/>
        <v>2</v>
      </c>
      <c r="D209" s="3">
        <f ca="1">OFFSET(Results!$G$1,($A209-1)*teams/2+$B209,$C209-1)</f>
        <v>0</v>
      </c>
      <c r="E209" s="3">
        <f ca="1">OFFSET(Results!$H$1,($A209-1)*teams/2+$B209,1-$C209)</f>
        <v>0</v>
      </c>
      <c r="F209" s="3">
        <f ca="1">OFFSET(Results!I$1,($A209-1)*teams/2+$B209,$C209-1)</f>
        <v>0</v>
      </c>
      <c r="G209" s="3">
        <f ca="1">OFFSET(Results!J$1,($A209-1)*teams/2+$B209,1-$C209)</f>
        <v>0</v>
      </c>
      <c r="H209" s="3">
        <f t="shared" ca="1" si="168"/>
        <v>0</v>
      </c>
      <c r="I209" s="3">
        <f ca="1">OFFSET(Results!K$1,($A209-1)*teams/2+$B209,$C209-1)</f>
        <v>0</v>
      </c>
      <c r="J209" s="3">
        <f ca="1">OFFSET(Results!L$1,($A209-1)*teams/2+$B209,1-$C209)</f>
        <v>0</v>
      </c>
      <c r="K209" s="3">
        <f t="shared" ca="1" si="169"/>
        <v>0</v>
      </c>
      <c r="L209" s="3">
        <f t="shared" ca="1" si="170"/>
        <v>0</v>
      </c>
      <c r="M209" s="3">
        <f t="shared" ca="1" si="171"/>
        <v>0</v>
      </c>
      <c r="N209" s="3">
        <f ca="1">OFFSET(Results!M$1,($A209-1)*teams/2+$B209,0)</f>
        <v>0</v>
      </c>
      <c r="O209" s="3">
        <f ca="1">IF(N209=0,0,VLOOKUP(E209,'Working - Table'!$C$2:$N$21,12,FALSE))</f>
        <v>0</v>
      </c>
      <c r="P209">
        <f t="shared" ca="1" si="172"/>
        <v>0</v>
      </c>
      <c r="Q209">
        <f t="shared" ca="1" si="173"/>
        <v>0</v>
      </c>
      <c r="R209">
        <f t="shared" ca="1" si="174"/>
        <v>0</v>
      </c>
    </row>
    <row r="210" spans="1:18" x14ac:dyDescent="0.25">
      <c r="A210" s="3">
        <f t="shared" si="167"/>
        <v>15</v>
      </c>
      <c r="B210" s="3">
        <f t="shared" si="175"/>
        <v>7</v>
      </c>
      <c r="C210" s="3">
        <f t="shared" si="166"/>
        <v>1</v>
      </c>
      <c r="D210" s="3">
        <f ca="1">OFFSET(Results!$G$1,($A210-1)*teams/2+$B210,$C210-1)</f>
        <v>0</v>
      </c>
      <c r="E210" s="3">
        <f ca="1">OFFSET(Results!$H$1,($A210-1)*teams/2+$B210,1-$C210)</f>
        <v>0</v>
      </c>
      <c r="F210" s="3">
        <f ca="1">OFFSET(Results!I$1,($A210-1)*teams/2+$B210,$C210-1)</f>
        <v>0</v>
      </c>
      <c r="G210" s="3">
        <f ca="1">OFFSET(Results!J$1,($A210-1)*teams/2+$B210,1-$C210)</f>
        <v>0</v>
      </c>
      <c r="H210" s="3">
        <f t="shared" ca="1" si="168"/>
        <v>0</v>
      </c>
      <c r="I210" s="3">
        <f ca="1">OFFSET(Results!K$1,($A210-1)*teams/2+$B210,$C210-1)</f>
        <v>0</v>
      </c>
      <c r="J210" s="3">
        <f ca="1">OFFSET(Results!L$1,($A210-1)*teams/2+$B210,1-$C210)</f>
        <v>0</v>
      </c>
      <c r="K210" s="3">
        <f t="shared" ca="1" si="169"/>
        <v>0</v>
      </c>
      <c r="L210" s="3">
        <f t="shared" ca="1" si="170"/>
        <v>0</v>
      </c>
      <c r="M210" s="3">
        <f t="shared" ca="1" si="171"/>
        <v>0</v>
      </c>
      <c r="N210" s="3">
        <f ca="1">OFFSET(Results!M$1,($A210-1)*teams/2+$B210,0)</f>
        <v>0</v>
      </c>
      <c r="O210" s="3">
        <f ca="1">IF(N210=0,0,VLOOKUP(E210,'Working - Table'!$C$2:$N$21,12,FALSE))</f>
        <v>0</v>
      </c>
      <c r="P210">
        <f t="shared" ca="1" si="172"/>
        <v>0</v>
      </c>
      <c r="Q210">
        <f t="shared" ca="1" si="173"/>
        <v>0</v>
      </c>
      <c r="R210">
        <f t="shared" ca="1" si="174"/>
        <v>0</v>
      </c>
    </row>
    <row r="211" spans="1:18" x14ac:dyDescent="0.25">
      <c r="A211" s="3">
        <f t="shared" si="167"/>
        <v>15</v>
      </c>
      <c r="B211" s="3">
        <f t="shared" si="175"/>
        <v>7</v>
      </c>
      <c r="C211" s="3">
        <f t="shared" si="166"/>
        <v>2</v>
      </c>
      <c r="D211" s="3">
        <f ca="1">OFFSET(Results!$G$1,($A211-1)*teams/2+$B211,$C211-1)</f>
        <v>0</v>
      </c>
      <c r="E211" s="3">
        <f ca="1">OFFSET(Results!$H$1,($A211-1)*teams/2+$B211,1-$C211)</f>
        <v>0</v>
      </c>
      <c r="F211" s="3">
        <f ca="1">OFFSET(Results!I$1,($A211-1)*teams/2+$B211,$C211-1)</f>
        <v>0</v>
      </c>
      <c r="G211" s="3">
        <f ca="1">OFFSET(Results!J$1,($A211-1)*teams/2+$B211,1-$C211)</f>
        <v>0</v>
      </c>
      <c r="H211" s="3">
        <f t="shared" ca="1" si="168"/>
        <v>0</v>
      </c>
      <c r="I211" s="3">
        <f ca="1">OFFSET(Results!K$1,($A211-1)*teams/2+$B211,$C211-1)</f>
        <v>0</v>
      </c>
      <c r="J211" s="3">
        <f ca="1">OFFSET(Results!L$1,($A211-1)*teams/2+$B211,1-$C211)</f>
        <v>0</v>
      </c>
      <c r="K211" s="3">
        <f t="shared" ca="1" si="169"/>
        <v>0</v>
      </c>
      <c r="L211" s="3">
        <f t="shared" ca="1" si="170"/>
        <v>0</v>
      </c>
      <c r="M211" s="3">
        <f t="shared" ca="1" si="171"/>
        <v>0</v>
      </c>
      <c r="N211" s="3">
        <f ca="1">OFFSET(Results!M$1,($A211-1)*teams/2+$B211,0)</f>
        <v>0</v>
      </c>
      <c r="O211" s="3">
        <f ca="1">IF(N211=0,0,VLOOKUP(E211,'Working - Table'!$C$2:$N$21,12,FALSE))</f>
        <v>0</v>
      </c>
      <c r="P211">
        <f t="shared" ca="1" si="172"/>
        <v>0</v>
      </c>
      <c r="Q211">
        <f t="shared" ca="1" si="173"/>
        <v>0</v>
      </c>
      <c r="R211">
        <f t="shared" ca="1" si="174"/>
        <v>0</v>
      </c>
    </row>
    <row r="212" spans="1:18" x14ac:dyDescent="0.25">
      <c r="A212" s="3">
        <f t="shared" si="167"/>
        <v>16</v>
      </c>
      <c r="B212" s="3">
        <f t="shared" si="175"/>
        <v>1</v>
      </c>
      <c r="C212" s="3">
        <f t="shared" si="166"/>
        <v>1</v>
      </c>
      <c r="D212" s="3">
        <f ca="1">OFFSET(Results!$G$1,($A212-1)*teams/2+$B212,$C212-1)</f>
        <v>0</v>
      </c>
      <c r="E212" s="3">
        <f ca="1">OFFSET(Results!$H$1,($A212-1)*teams/2+$B212,1-$C212)</f>
        <v>0</v>
      </c>
      <c r="F212" s="3">
        <f ca="1">OFFSET(Results!I$1,($A212-1)*teams/2+$B212,$C212-1)</f>
        <v>0</v>
      </c>
      <c r="G212" s="3">
        <f ca="1">OFFSET(Results!J$1,($A212-1)*teams/2+$B212,1-$C212)</f>
        <v>0</v>
      </c>
      <c r="H212" s="3">
        <f t="shared" ca="1" si="168"/>
        <v>0</v>
      </c>
      <c r="I212" s="3">
        <f ca="1">OFFSET(Results!K$1,($A212-1)*teams/2+$B212,$C212-1)</f>
        <v>0</v>
      </c>
      <c r="J212" s="3">
        <f ca="1">OFFSET(Results!L$1,($A212-1)*teams/2+$B212,1-$C212)</f>
        <v>0</v>
      </c>
      <c r="K212" s="3">
        <f t="shared" ca="1" si="169"/>
        <v>0</v>
      </c>
      <c r="L212" s="3">
        <f t="shared" ca="1" si="170"/>
        <v>0</v>
      </c>
      <c r="M212" s="3">
        <f t="shared" ca="1" si="171"/>
        <v>0</v>
      </c>
      <c r="N212" s="3">
        <f ca="1">OFFSET(Results!M$1,($A212-1)*teams/2+$B212,0)</f>
        <v>0</v>
      </c>
      <c r="O212" s="3">
        <f ca="1">IF(N212=0,0,VLOOKUP(E212,'Working - Table'!$C$2:$N$21,12,FALSE))</f>
        <v>0</v>
      </c>
      <c r="P212">
        <f t="shared" ca="1" si="172"/>
        <v>0</v>
      </c>
      <c r="Q212">
        <f t="shared" ca="1" si="173"/>
        <v>0</v>
      </c>
      <c r="R212">
        <f t="shared" ca="1" si="174"/>
        <v>0</v>
      </c>
    </row>
    <row r="213" spans="1:18" x14ac:dyDescent="0.25">
      <c r="A213" s="3">
        <f t="shared" si="167"/>
        <v>16</v>
      </c>
      <c r="B213" s="3">
        <f t="shared" si="175"/>
        <v>1</v>
      </c>
      <c r="C213" s="3">
        <f t="shared" si="166"/>
        <v>2</v>
      </c>
      <c r="D213" s="3">
        <f ca="1">OFFSET(Results!$G$1,($A213-1)*teams/2+$B213,$C213-1)</f>
        <v>0</v>
      </c>
      <c r="E213" s="3">
        <f ca="1">OFFSET(Results!$H$1,($A213-1)*teams/2+$B213,1-$C213)</f>
        <v>0</v>
      </c>
      <c r="F213" s="3">
        <f ca="1">OFFSET(Results!I$1,($A213-1)*teams/2+$B213,$C213-1)</f>
        <v>0</v>
      </c>
      <c r="G213" s="3">
        <f ca="1">OFFSET(Results!J$1,($A213-1)*teams/2+$B213,1-$C213)</f>
        <v>0</v>
      </c>
      <c r="H213" s="3">
        <f t="shared" ca="1" si="168"/>
        <v>0</v>
      </c>
      <c r="I213" s="3">
        <f ca="1">OFFSET(Results!K$1,($A213-1)*teams/2+$B213,$C213-1)</f>
        <v>0</v>
      </c>
      <c r="J213" s="3">
        <f ca="1">OFFSET(Results!L$1,($A213-1)*teams/2+$B213,1-$C213)</f>
        <v>0</v>
      </c>
      <c r="K213" s="3">
        <f t="shared" ca="1" si="169"/>
        <v>0</v>
      </c>
      <c r="L213" s="3">
        <f t="shared" ca="1" si="170"/>
        <v>0</v>
      </c>
      <c r="M213" s="3">
        <f t="shared" ca="1" si="171"/>
        <v>0</v>
      </c>
      <c r="N213" s="3">
        <f ca="1">OFFSET(Results!M$1,($A213-1)*teams/2+$B213,0)</f>
        <v>0</v>
      </c>
      <c r="O213" s="3">
        <f ca="1">IF(N213=0,0,VLOOKUP(E213,'Working - Table'!$C$2:$N$21,12,FALSE))</f>
        <v>0</v>
      </c>
      <c r="P213">
        <f t="shared" ca="1" si="172"/>
        <v>0</v>
      </c>
      <c r="Q213">
        <f t="shared" ca="1" si="173"/>
        <v>0</v>
      </c>
      <c r="R213">
        <f t="shared" ca="1" si="174"/>
        <v>0</v>
      </c>
    </row>
    <row r="214" spans="1:18" x14ac:dyDescent="0.25">
      <c r="A214" s="3">
        <f t="shared" si="167"/>
        <v>16</v>
      </c>
      <c r="B214" s="3">
        <f t="shared" si="175"/>
        <v>2</v>
      </c>
      <c r="C214" s="3">
        <f t="shared" si="166"/>
        <v>1</v>
      </c>
      <c r="D214" s="3">
        <f ca="1">OFFSET(Results!$G$1,($A214-1)*teams/2+$B214,$C214-1)</f>
        <v>0</v>
      </c>
      <c r="E214" s="3">
        <f ca="1">OFFSET(Results!$H$1,($A214-1)*teams/2+$B214,1-$C214)</f>
        <v>0</v>
      </c>
      <c r="F214" s="3">
        <f ca="1">OFFSET(Results!I$1,($A214-1)*teams/2+$B214,$C214-1)</f>
        <v>0</v>
      </c>
      <c r="G214" s="3">
        <f ca="1">OFFSET(Results!J$1,($A214-1)*teams/2+$B214,1-$C214)</f>
        <v>0</v>
      </c>
      <c r="H214" s="3">
        <f t="shared" ca="1" si="168"/>
        <v>0</v>
      </c>
      <c r="I214" s="3">
        <f ca="1">OFFSET(Results!K$1,($A214-1)*teams/2+$B214,$C214-1)</f>
        <v>0</v>
      </c>
      <c r="J214" s="3">
        <f ca="1">OFFSET(Results!L$1,($A214-1)*teams/2+$B214,1-$C214)</f>
        <v>0</v>
      </c>
      <c r="K214" s="3">
        <f t="shared" ca="1" si="169"/>
        <v>0</v>
      </c>
      <c r="L214" s="3">
        <f t="shared" ca="1" si="170"/>
        <v>0</v>
      </c>
      <c r="M214" s="3">
        <f t="shared" ca="1" si="171"/>
        <v>0</v>
      </c>
      <c r="N214" s="3">
        <f ca="1">OFFSET(Results!M$1,($A214-1)*teams/2+$B214,0)</f>
        <v>0</v>
      </c>
      <c r="O214" s="3">
        <f ca="1">IF(N214=0,0,VLOOKUP(E214,'Working - Table'!$C$2:$N$21,12,FALSE))</f>
        <v>0</v>
      </c>
      <c r="P214">
        <f t="shared" ca="1" si="172"/>
        <v>0</v>
      </c>
      <c r="Q214">
        <f t="shared" ca="1" si="173"/>
        <v>0</v>
      </c>
      <c r="R214">
        <f t="shared" ca="1" si="174"/>
        <v>0</v>
      </c>
    </row>
    <row r="215" spans="1:18" x14ac:dyDescent="0.25">
      <c r="A215" s="3">
        <f t="shared" si="167"/>
        <v>16</v>
      </c>
      <c r="B215" s="3">
        <f t="shared" si="175"/>
        <v>2</v>
      </c>
      <c r="C215" s="3">
        <f t="shared" si="166"/>
        <v>2</v>
      </c>
      <c r="D215" s="3">
        <f ca="1">OFFSET(Results!$G$1,($A215-1)*teams/2+$B215,$C215-1)</f>
        <v>0</v>
      </c>
      <c r="E215" s="3">
        <f ca="1">OFFSET(Results!$H$1,($A215-1)*teams/2+$B215,1-$C215)</f>
        <v>0</v>
      </c>
      <c r="F215" s="3">
        <f ca="1">OFFSET(Results!I$1,($A215-1)*teams/2+$B215,$C215-1)</f>
        <v>0</v>
      </c>
      <c r="G215" s="3">
        <f ca="1">OFFSET(Results!J$1,($A215-1)*teams/2+$B215,1-$C215)</f>
        <v>0</v>
      </c>
      <c r="H215" s="3">
        <f t="shared" ca="1" si="168"/>
        <v>0</v>
      </c>
      <c r="I215" s="3">
        <f ca="1">OFFSET(Results!K$1,($A215-1)*teams/2+$B215,$C215-1)</f>
        <v>0</v>
      </c>
      <c r="J215" s="3">
        <f ca="1">OFFSET(Results!L$1,($A215-1)*teams/2+$B215,1-$C215)</f>
        <v>0</v>
      </c>
      <c r="K215" s="3">
        <f t="shared" ca="1" si="169"/>
        <v>0</v>
      </c>
      <c r="L215" s="3">
        <f t="shared" ca="1" si="170"/>
        <v>0</v>
      </c>
      <c r="M215" s="3">
        <f t="shared" ca="1" si="171"/>
        <v>0</v>
      </c>
      <c r="N215" s="3">
        <f ca="1">OFFSET(Results!M$1,($A215-1)*teams/2+$B215,0)</f>
        <v>0</v>
      </c>
      <c r="O215" s="3">
        <f ca="1">IF(N215=0,0,VLOOKUP(E215,'Working - Table'!$C$2:$N$21,12,FALSE))</f>
        <v>0</v>
      </c>
      <c r="P215">
        <f t="shared" ca="1" si="172"/>
        <v>0</v>
      </c>
      <c r="Q215">
        <f t="shared" ca="1" si="173"/>
        <v>0</v>
      </c>
      <c r="R215">
        <f t="shared" ca="1" si="174"/>
        <v>0</v>
      </c>
    </row>
    <row r="216" spans="1:18" x14ac:dyDescent="0.25">
      <c r="A216" s="3">
        <f t="shared" si="167"/>
        <v>16</v>
      </c>
      <c r="B216" s="3">
        <f t="shared" si="175"/>
        <v>3</v>
      </c>
      <c r="C216" s="3">
        <f t="shared" si="166"/>
        <v>1</v>
      </c>
      <c r="D216" s="3">
        <f ca="1">OFFSET(Results!$G$1,($A216-1)*teams/2+$B216,$C216-1)</f>
        <v>0</v>
      </c>
      <c r="E216" s="3">
        <f ca="1">OFFSET(Results!$H$1,($A216-1)*teams/2+$B216,1-$C216)</f>
        <v>0</v>
      </c>
      <c r="F216" s="3">
        <f ca="1">OFFSET(Results!I$1,($A216-1)*teams/2+$B216,$C216-1)</f>
        <v>0</v>
      </c>
      <c r="G216" s="3">
        <f ca="1">OFFSET(Results!J$1,($A216-1)*teams/2+$B216,1-$C216)</f>
        <v>0</v>
      </c>
      <c r="H216" s="3">
        <f t="shared" ca="1" si="168"/>
        <v>0</v>
      </c>
      <c r="I216" s="3">
        <f ca="1">OFFSET(Results!K$1,($A216-1)*teams/2+$B216,$C216-1)</f>
        <v>0</v>
      </c>
      <c r="J216" s="3">
        <f ca="1">OFFSET(Results!L$1,($A216-1)*teams/2+$B216,1-$C216)</f>
        <v>0</v>
      </c>
      <c r="K216" s="3">
        <f t="shared" ca="1" si="169"/>
        <v>0</v>
      </c>
      <c r="L216" s="3">
        <f t="shared" ca="1" si="170"/>
        <v>0</v>
      </c>
      <c r="M216" s="3">
        <f t="shared" ca="1" si="171"/>
        <v>0</v>
      </c>
      <c r="N216" s="3">
        <f ca="1">OFFSET(Results!M$1,($A216-1)*teams/2+$B216,0)</f>
        <v>0</v>
      </c>
      <c r="O216" s="3">
        <f ca="1">IF(N216=0,0,VLOOKUP(E216,'Working - Table'!$C$2:$N$21,12,FALSE))</f>
        <v>0</v>
      </c>
      <c r="P216">
        <f t="shared" ca="1" si="172"/>
        <v>0</v>
      </c>
      <c r="Q216">
        <f t="shared" ca="1" si="173"/>
        <v>0</v>
      </c>
      <c r="R216">
        <f t="shared" ca="1" si="174"/>
        <v>0</v>
      </c>
    </row>
    <row r="217" spans="1:18" x14ac:dyDescent="0.25">
      <c r="A217" s="3">
        <f t="shared" si="167"/>
        <v>16</v>
      </c>
      <c r="B217" s="3">
        <f t="shared" si="175"/>
        <v>3</v>
      </c>
      <c r="C217" s="3">
        <f t="shared" si="166"/>
        <v>2</v>
      </c>
      <c r="D217" s="3">
        <f ca="1">OFFSET(Results!$G$1,($A217-1)*teams/2+$B217,$C217-1)</f>
        <v>0</v>
      </c>
      <c r="E217" s="3">
        <f ca="1">OFFSET(Results!$H$1,($A217-1)*teams/2+$B217,1-$C217)</f>
        <v>0</v>
      </c>
      <c r="F217" s="3">
        <f ca="1">OFFSET(Results!I$1,($A217-1)*teams/2+$B217,$C217-1)</f>
        <v>0</v>
      </c>
      <c r="G217" s="3">
        <f ca="1">OFFSET(Results!J$1,($A217-1)*teams/2+$B217,1-$C217)</f>
        <v>0</v>
      </c>
      <c r="H217" s="3">
        <f t="shared" ca="1" si="168"/>
        <v>0</v>
      </c>
      <c r="I217" s="3">
        <f ca="1">OFFSET(Results!K$1,($A217-1)*teams/2+$B217,$C217-1)</f>
        <v>0</v>
      </c>
      <c r="J217" s="3">
        <f ca="1">OFFSET(Results!L$1,($A217-1)*teams/2+$B217,1-$C217)</f>
        <v>0</v>
      </c>
      <c r="K217" s="3">
        <f t="shared" ca="1" si="169"/>
        <v>0</v>
      </c>
      <c r="L217" s="3">
        <f t="shared" ca="1" si="170"/>
        <v>0</v>
      </c>
      <c r="M217" s="3">
        <f t="shared" ca="1" si="171"/>
        <v>0</v>
      </c>
      <c r="N217" s="3">
        <f ca="1">OFFSET(Results!M$1,($A217-1)*teams/2+$B217,0)</f>
        <v>0</v>
      </c>
      <c r="O217" s="3">
        <f ca="1">IF(N217=0,0,VLOOKUP(E217,'Working - Table'!$C$2:$N$21,12,FALSE))</f>
        <v>0</v>
      </c>
      <c r="P217">
        <f t="shared" ca="1" si="172"/>
        <v>0</v>
      </c>
      <c r="Q217">
        <f t="shared" ca="1" si="173"/>
        <v>0</v>
      </c>
      <c r="R217">
        <f t="shared" ca="1" si="174"/>
        <v>0</v>
      </c>
    </row>
    <row r="218" spans="1:18" x14ac:dyDescent="0.25">
      <c r="A218" s="3">
        <f t="shared" si="167"/>
        <v>16</v>
      </c>
      <c r="B218" s="3">
        <f t="shared" si="175"/>
        <v>4</v>
      </c>
      <c r="C218" s="3">
        <f t="shared" si="166"/>
        <v>1</v>
      </c>
      <c r="D218" s="3">
        <f ca="1">OFFSET(Results!$G$1,($A218-1)*teams/2+$B218,$C218-1)</f>
        <v>0</v>
      </c>
      <c r="E218" s="3">
        <f ca="1">OFFSET(Results!$H$1,($A218-1)*teams/2+$B218,1-$C218)</f>
        <v>0</v>
      </c>
      <c r="F218" s="3">
        <f ca="1">OFFSET(Results!I$1,($A218-1)*teams/2+$B218,$C218-1)</f>
        <v>0</v>
      </c>
      <c r="G218" s="3">
        <f ca="1">OFFSET(Results!J$1,($A218-1)*teams/2+$B218,1-$C218)</f>
        <v>0</v>
      </c>
      <c r="H218" s="3">
        <f t="shared" ca="1" si="168"/>
        <v>0</v>
      </c>
      <c r="I218" s="3">
        <f ca="1">OFFSET(Results!K$1,($A218-1)*teams/2+$B218,$C218-1)</f>
        <v>0</v>
      </c>
      <c r="J218" s="3">
        <f ca="1">OFFSET(Results!L$1,($A218-1)*teams/2+$B218,1-$C218)</f>
        <v>0</v>
      </c>
      <c r="K218" s="3">
        <f t="shared" ca="1" si="169"/>
        <v>0</v>
      </c>
      <c r="L218" s="3">
        <f t="shared" ca="1" si="170"/>
        <v>0</v>
      </c>
      <c r="M218" s="3">
        <f t="shared" ca="1" si="171"/>
        <v>0</v>
      </c>
      <c r="N218" s="3">
        <f ca="1">OFFSET(Results!M$1,($A218-1)*teams/2+$B218,0)</f>
        <v>0</v>
      </c>
      <c r="O218" s="3">
        <f ca="1">IF(N218=0,0,VLOOKUP(E218,'Working - Table'!$C$2:$N$21,12,FALSE))</f>
        <v>0</v>
      </c>
      <c r="P218">
        <f t="shared" ca="1" si="172"/>
        <v>0</v>
      </c>
      <c r="Q218">
        <f t="shared" ca="1" si="173"/>
        <v>0</v>
      </c>
      <c r="R218">
        <f t="shared" ca="1" si="174"/>
        <v>0</v>
      </c>
    </row>
    <row r="219" spans="1:18" x14ac:dyDescent="0.25">
      <c r="A219" s="3">
        <f t="shared" si="167"/>
        <v>16</v>
      </c>
      <c r="B219" s="3">
        <f t="shared" si="175"/>
        <v>4</v>
      </c>
      <c r="C219" s="3">
        <f t="shared" ref="C219:C282" si="176">C205</f>
        <v>2</v>
      </c>
      <c r="D219" s="3">
        <f ca="1">OFFSET(Results!$G$1,($A219-1)*teams/2+$B219,$C219-1)</f>
        <v>0</v>
      </c>
      <c r="E219" s="3">
        <f ca="1">OFFSET(Results!$H$1,($A219-1)*teams/2+$B219,1-$C219)</f>
        <v>0</v>
      </c>
      <c r="F219" s="3">
        <f ca="1">OFFSET(Results!I$1,($A219-1)*teams/2+$B219,$C219-1)</f>
        <v>0</v>
      </c>
      <c r="G219" s="3">
        <f ca="1">OFFSET(Results!J$1,($A219-1)*teams/2+$B219,1-$C219)</f>
        <v>0</v>
      </c>
      <c r="H219" s="3">
        <f t="shared" ca="1" si="168"/>
        <v>0</v>
      </c>
      <c r="I219" s="3">
        <f ca="1">OFFSET(Results!K$1,($A219-1)*teams/2+$B219,$C219-1)</f>
        <v>0</v>
      </c>
      <c r="J219" s="3">
        <f ca="1">OFFSET(Results!L$1,($A219-1)*teams/2+$B219,1-$C219)</f>
        <v>0</v>
      </c>
      <c r="K219" s="3">
        <f t="shared" ca="1" si="169"/>
        <v>0</v>
      </c>
      <c r="L219" s="3">
        <f t="shared" ca="1" si="170"/>
        <v>0</v>
      </c>
      <c r="M219" s="3">
        <f t="shared" ca="1" si="171"/>
        <v>0</v>
      </c>
      <c r="N219" s="3">
        <f ca="1">OFFSET(Results!M$1,($A219-1)*teams/2+$B219,0)</f>
        <v>0</v>
      </c>
      <c r="O219" s="3">
        <f ca="1">IF(N219=0,0,VLOOKUP(E219,'Working - Table'!$C$2:$N$21,12,FALSE))</f>
        <v>0</v>
      </c>
      <c r="P219">
        <f t="shared" ca="1" si="172"/>
        <v>0</v>
      </c>
      <c r="Q219">
        <f t="shared" ca="1" si="173"/>
        <v>0</v>
      </c>
      <c r="R219">
        <f t="shared" ca="1" si="174"/>
        <v>0</v>
      </c>
    </row>
    <row r="220" spans="1:18" x14ac:dyDescent="0.25">
      <c r="A220" s="3">
        <f t="shared" ref="A220:A283" si="177">IF(B218=teams/2,A218+1,A218)</f>
        <v>16</v>
      </c>
      <c r="B220" s="3">
        <f t="shared" si="175"/>
        <v>5</v>
      </c>
      <c r="C220" s="3">
        <f t="shared" si="176"/>
        <v>1</v>
      </c>
      <c r="D220" s="3">
        <f ca="1">OFFSET(Results!$G$1,($A220-1)*teams/2+$B220,$C220-1)</f>
        <v>0</v>
      </c>
      <c r="E220" s="3">
        <f ca="1">OFFSET(Results!$H$1,($A220-1)*teams/2+$B220,1-$C220)</f>
        <v>0</v>
      </c>
      <c r="F220" s="3">
        <f ca="1">OFFSET(Results!I$1,($A220-1)*teams/2+$B220,$C220-1)</f>
        <v>0</v>
      </c>
      <c r="G220" s="3">
        <f ca="1">OFFSET(Results!J$1,($A220-1)*teams/2+$B220,1-$C220)</f>
        <v>0</v>
      </c>
      <c r="H220" s="3">
        <f t="shared" ref="H220:H283" ca="1" si="178">F220-G220</f>
        <v>0</v>
      </c>
      <c r="I220" s="3">
        <f ca="1">OFFSET(Results!K$1,($A220-1)*teams/2+$B220,$C220-1)</f>
        <v>0</v>
      </c>
      <c r="J220" s="3">
        <f ca="1">OFFSET(Results!L$1,($A220-1)*teams/2+$B220,1-$C220)</f>
        <v>0</v>
      </c>
      <c r="K220" s="3">
        <f t="shared" ref="K220:K283" ca="1" si="179">I220-J220</f>
        <v>0</v>
      </c>
      <c r="L220" s="3">
        <f t="shared" ref="L220:L283" ca="1" si="180">IF(N220=0,0,IF(F220&gt;G220,winpoints,IF(F220=G220,drawpoints,losspoints)))</f>
        <v>0</v>
      </c>
      <c r="M220" s="3">
        <f t="shared" ref="M220:M283" ca="1" si="181">IF(N220=0,0,IF(L220=losspoints,winpoints,IF(L220=drawpoints,drawpoints,losspoints)))</f>
        <v>0</v>
      </c>
      <c r="N220" s="3">
        <f ca="1">OFFSET(Results!M$1,($A220-1)*teams/2+$B220,0)</f>
        <v>0</v>
      </c>
      <c r="O220" s="3">
        <f ca="1">IF(N220=0,0,VLOOKUP(E220,'Working - Table'!$C$2:$N$21,12,FALSE))</f>
        <v>0</v>
      </c>
      <c r="P220">
        <f t="shared" ref="P220:P283" ca="1" si="182">N220*IF(F220&gt;G220,1,0)</f>
        <v>0</v>
      </c>
      <c r="Q220">
        <f t="shared" ref="Q220:Q283" ca="1" si="183">N220*IF(F220=G220,1,0)</f>
        <v>0</v>
      </c>
      <c r="R220">
        <f t="shared" ref="R220:R283" ca="1" si="184">N220*IF(F220&lt;G220,1,0)</f>
        <v>0</v>
      </c>
    </row>
    <row r="221" spans="1:18" x14ac:dyDescent="0.25">
      <c r="A221" s="3">
        <f t="shared" si="177"/>
        <v>16</v>
      </c>
      <c r="B221" s="3">
        <f t="shared" si="175"/>
        <v>5</v>
      </c>
      <c r="C221" s="3">
        <f t="shared" si="176"/>
        <v>2</v>
      </c>
      <c r="D221" s="3">
        <f ca="1">OFFSET(Results!$G$1,($A221-1)*teams/2+$B221,$C221-1)</f>
        <v>0</v>
      </c>
      <c r="E221" s="3">
        <f ca="1">OFFSET(Results!$H$1,($A221-1)*teams/2+$B221,1-$C221)</f>
        <v>0</v>
      </c>
      <c r="F221" s="3">
        <f ca="1">OFFSET(Results!I$1,($A221-1)*teams/2+$B221,$C221-1)</f>
        <v>0</v>
      </c>
      <c r="G221" s="3">
        <f ca="1">OFFSET(Results!J$1,($A221-1)*teams/2+$B221,1-$C221)</f>
        <v>0</v>
      </c>
      <c r="H221" s="3">
        <f t="shared" ca="1" si="178"/>
        <v>0</v>
      </c>
      <c r="I221" s="3">
        <f ca="1">OFFSET(Results!K$1,($A221-1)*teams/2+$B221,$C221-1)</f>
        <v>0</v>
      </c>
      <c r="J221" s="3">
        <f ca="1">OFFSET(Results!L$1,($A221-1)*teams/2+$B221,1-$C221)</f>
        <v>0</v>
      </c>
      <c r="K221" s="3">
        <f t="shared" ca="1" si="179"/>
        <v>0</v>
      </c>
      <c r="L221" s="3">
        <f t="shared" ca="1" si="180"/>
        <v>0</v>
      </c>
      <c r="M221" s="3">
        <f t="shared" ca="1" si="181"/>
        <v>0</v>
      </c>
      <c r="N221" s="3">
        <f ca="1">OFFSET(Results!M$1,($A221-1)*teams/2+$B221,0)</f>
        <v>0</v>
      </c>
      <c r="O221" s="3">
        <f ca="1">IF(N221=0,0,VLOOKUP(E221,'Working - Table'!$C$2:$N$21,12,FALSE))</f>
        <v>0</v>
      </c>
      <c r="P221">
        <f t="shared" ca="1" si="182"/>
        <v>0</v>
      </c>
      <c r="Q221">
        <f t="shared" ca="1" si="183"/>
        <v>0</v>
      </c>
      <c r="R221">
        <f t="shared" ca="1" si="184"/>
        <v>0</v>
      </c>
    </row>
    <row r="222" spans="1:18" x14ac:dyDescent="0.25">
      <c r="A222" s="3">
        <f t="shared" si="177"/>
        <v>16</v>
      </c>
      <c r="B222" s="3">
        <f t="shared" si="175"/>
        <v>6</v>
      </c>
      <c r="C222" s="3">
        <f t="shared" si="176"/>
        <v>1</v>
      </c>
      <c r="D222" s="3">
        <f ca="1">OFFSET(Results!$G$1,($A222-1)*teams/2+$B222,$C222-1)</f>
        <v>0</v>
      </c>
      <c r="E222" s="3">
        <f ca="1">OFFSET(Results!$H$1,($A222-1)*teams/2+$B222,1-$C222)</f>
        <v>0</v>
      </c>
      <c r="F222" s="3">
        <f ca="1">OFFSET(Results!I$1,($A222-1)*teams/2+$B222,$C222-1)</f>
        <v>0</v>
      </c>
      <c r="G222" s="3">
        <f ca="1">OFFSET(Results!J$1,($A222-1)*teams/2+$B222,1-$C222)</f>
        <v>0</v>
      </c>
      <c r="H222" s="3">
        <f t="shared" ca="1" si="178"/>
        <v>0</v>
      </c>
      <c r="I222" s="3">
        <f ca="1">OFFSET(Results!K$1,($A222-1)*teams/2+$B222,$C222-1)</f>
        <v>0</v>
      </c>
      <c r="J222" s="3">
        <f ca="1">OFFSET(Results!L$1,($A222-1)*teams/2+$B222,1-$C222)</f>
        <v>0</v>
      </c>
      <c r="K222" s="3">
        <f t="shared" ca="1" si="179"/>
        <v>0</v>
      </c>
      <c r="L222" s="3">
        <f t="shared" ca="1" si="180"/>
        <v>0</v>
      </c>
      <c r="M222" s="3">
        <f t="shared" ca="1" si="181"/>
        <v>0</v>
      </c>
      <c r="N222" s="3">
        <f ca="1">OFFSET(Results!M$1,($A222-1)*teams/2+$B222,0)</f>
        <v>0</v>
      </c>
      <c r="O222" s="3">
        <f ca="1">IF(N222=0,0,VLOOKUP(E222,'Working - Table'!$C$2:$N$21,12,FALSE))</f>
        <v>0</v>
      </c>
      <c r="P222">
        <f t="shared" ca="1" si="182"/>
        <v>0</v>
      </c>
      <c r="Q222">
        <f t="shared" ca="1" si="183"/>
        <v>0</v>
      </c>
      <c r="R222">
        <f t="shared" ca="1" si="184"/>
        <v>0</v>
      </c>
    </row>
    <row r="223" spans="1:18" x14ac:dyDescent="0.25">
      <c r="A223" s="3">
        <f t="shared" si="177"/>
        <v>16</v>
      </c>
      <c r="B223" s="3">
        <f t="shared" si="175"/>
        <v>6</v>
      </c>
      <c r="C223" s="3">
        <f t="shared" si="176"/>
        <v>2</v>
      </c>
      <c r="D223" s="3">
        <f ca="1">OFFSET(Results!$G$1,($A223-1)*teams/2+$B223,$C223-1)</f>
        <v>0</v>
      </c>
      <c r="E223" s="3">
        <f ca="1">OFFSET(Results!$H$1,($A223-1)*teams/2+$B223,1-$C223)</f>
        <v>0</v>
      </c>
      <c r="F223" s="3">
        <f ca="1">OFFSET(Results!I$1,($A223-1)*teams/2+$B223,$C223-1)</f>
        <v>0</v>
      </c>
      <c r="G223" s="3">
        <f ca="1">OFFSET(Results!J$1,($A223-1)*teams/2+$B223,1-$C223)</f>
        <v>0</v>
      </c>
      <c r="H223" s="3">
        <f t="shared" ca="1" si="178"/>
        <v>0</v>
      </c>
      <c r="I223" s="3">
        <f ca="1">OFFSET(Results!K$1,($A223-1)*teams/2+$B223,$C223-1)</f>
        <v>0</v>
      </c>
      <c r="J223" s="3">
        <f ca="1">OFFSET(Results!L$1,($A223-1)*teams/2+$B223,1-$C223)</f>
        <v>0</v>
      </c>
      <c r="K223" s="3">
        <f t="shared" ca="1" si="179"/>
        <v>0</v>
      </c>
      <c r="L223" s="3">
        <f t="shared" ca="1" si="180"/>
        <v>0</v>
      </c>
      <c r="M223" s="3">
        <f t="shared" ca="1" si="181"/>
        <v>0</v>
      </c>
      <c r="N223" s="3">
        <f ca="1">OFFSET(Results!M$1,($A223-1)*teams/2+$B223,0)</f>
        <v>0</v>
      </c>
      <c r="O223" s="3">
        <f ca="1">IF(N223=0,0,VLOOKUP(E223,'Working - Table'!$C$2:$N$21,12,FALSE))</f>
        <v>0</v>
      </c>
      <c r="P223">
        <f t="shared" ca="1" si="182"/>
        <v>0</v>
      </c>
      <c r="Q223">
        <f t="shared" ca="1" si="183"/>
        <v>0</v>
      </c>
      <c r="R223">
        <f t="shared" ca="1" si="184"/>
        <v>0</v>
      </c>
    </row>
    <row r="224" spans="1:18" x14ac:dyDescent="0.25">
      <c r="A224" s="3">
        <f t="shared" si="177"/>
        <v>16</v>
      </c>
      <c r="B224" s="3">
        <f t="shared" si="175"/>
        <v>7</v>
      </c>
      <c r="C224" s="3">
        <f t="shared" si="176"/>
        <v>1</v>
      </c>
      <c r="D224" s="3">
        <f ca="1">OFFSET(Results!$G$1,($A224-1)*teams/2+$B224,$C224-1)</f>
        <v>0</v>
      </c>
      <c r="E224" s="3">
        <f ca="1">OFFSET(Results!$H$1,($A224-1)*teams/2+$B224,1-$C224)</f>
        <v>0</v>
      </c>
      <c r="F224" s="3">
        <f ca="1">OFFSET(Results!I$1,($A224-1)*teams/2+$B224,$C224-1)</f>
        <v>0</v>
      </c>
      <c r="G224" s="3">
        <f ca="1">OFFSET(Results!J$1,($A224-1)*teams/2+$B224,1-$C224)</f>
        <v>0</v>
      </c>
      <c r="H224" s="3">
        <f t="shared" ca="1" si="178"/>
        <v>0</v>
      </c>
      <c r="I224" s="3">
        <f ca="1">OFFSET(Results!K$1,($A224-1)*teams/2+$B224,$C224-1)</f>
        <v>0</v>
      </c>
      <c r="J224" s="3">
        <f ca="1">OFFSET(Results!L$1,($A224-1)*teams/2+$B224,1-$C224)</f>
        <v>0</v>
      </c>
      <c r="K224" s="3">
        <f t="shared" ca="1" si="179"/>
        <v>0</v>
      </c>
      <c r="L224" s="3">
        <f t="shared" ca="1" si="180"/>
        <v>0</v>
      </c>
      <c r="M224" s="3">
        <f t="shared" ca="1" si="181"/>
        <v>0</v>
      </c>
      <c r="N224" s="3">
        <f ca="1">OFFSET(Results!M$1,($A224-1)*teams/2+$B224,0)</f>
        <v>0</v>
      </c>
      <c r="O224" s="3">
        <f ca="1">IF(N224=0,0,VLOOKUP(E224,'Working - Table'!$C$2:$N$21,12,FALSE))</f>
        <v>0</v>
      </c>
      <c r="P224">
        <f t="shared" ca="1" si="182"/>
        <v>0</v>
      </c>
      <c r="Q224">
        <f t="shared" ca="1" si="183"/>
        <v>0</v>
      </c>
      <c r="R224">
        <f t="shared" ca="1" si="184"/>
        <v>0</v>
      </c>
    </row>
    <row r="225" spans="1:18" x14ac:dyDescent="0.25">
      <c r="A225" s="3">
        <f t="shared" si="177"/>
        <v>16</v>
      </c>
      <c r="B225" s="3">
        <f t="shared" si="175"/>
        <v>7</v>
      </c>
      <c r="C225" s="3">
        <f t="shared" si="176"/>
        <v>2</v>
      </c>
      <c r="D225" s="3">
        <f ca="1">OFFSET(Results!$G$1,($A225-1)*teams/2+$B225,$C225-1)</f>
        <v>0</v>
      </c>
      <c r="E225" s="3">
        <f ca="1">OFFSET(Results!$H$1,($A225-1)*teams/2+$B225,1-$C225)</f>
        <v>0</v>
      </c>
      <c r="F225" s="3">
        <f ca="1">OFFSET(Results!I$1,($A225-1)*teams/2+$B225,$C225-1)</f>
        <v>0</v>
      </c>
      <c r="G225" s="3">
        <f ca="1">OFFSET(Results!J$1,($A225-1)*teams/2+$B225,1-$C225)</f>
        <v>0</v>
      </c>
      <c r="H225" s="3">
        <f t="shared" ca="1" si="178"/>
        <v>0</v>
      </c>
      <c r="I225" s="3">
        <f ca="1">OFFSET(Results!K$1,($A225-1)*teams/2+$B225,$C225-1)</f>
        <v>0</v>
      </c>
      <c r="J225" s="3">
        <f ca="1">OFFSET(Results!L$1,($A225-1)*teams/2+$B225,1-$C225)</f>
        <v>0</v>
      </c>
      <c r="K225" s="3">
        <f t="shared" ca="1" si="179"/>
        <v>0</v>
      </c>
      <c r="L225" s="3">
        <f t="shared" ca="1" si="180"/>
        <v>0</v>
      </c>
      <c r="M225" s="3">
        <f t="shared" ca="1" si="181"/>
        <v>0</v>
      </c>
      <c r="N225" s="3">
        <f ca="1">OFFSET(Results!M$1,($A225-1)*teams/2+$B225,0)</f>
        <v>0</v>
      </c>
      <c r="O225" s="3">
        <f ca="1">IF(N225=0,0,VLOOKUP(E225,'Working - Table'!$C$2:$N$21,12,FALSE))</f>
        <v>0</v>
      </c>
      <c r="P225">
        <f t="shared" ca="1" si="182"/>
        <v>0</v>
      </c>
      <c r="Q225">
        <f t="shared" ca="1" si="183"/>
        <v>0</v>
      </c>
      <c r="R225">
        <f t="shared" ca="1" si="184"/>
        <v>0</v>
      </c>
    </row>
    <row r="226" spans="1:18" x14ac:dyDescent="0.25">
      <c r="A226" s="3">
        <f t="shared" si="177"/>
        <v>17</v>
      </c>
      <c r="B226" s="3">
        <f t="shared" si="175"/>
        <v>1</v>
      </c>
      <c r="C226" s="3">
        <f t="shared" si="176"/>
        <v>1</v>
      </c>
      <c r="D226" s="3">
        <f ca="1">OFFSET(Results!$G$1,($A226-1)*teams/2+$B226,$C226-1)</f>
        <v>0</v>
      </c>
      <c r="E226" s="3">
        <f ca="1">OFFSET(Results!$H$1,($A226-1)*teams/2+$B226,1-$C226)</f>
        <v>0</v>
      </c>
      <c r="F226" s="3">
        <f ca="1">OFFSET(Results!I$1,($A226-1)*teams/2+$B226,$C226-1)</f>
        <v>0</v>
      </c>
      <c r="G226" s="3">
        <f ca="1">OFFSET(Results!J$1,($A226-1)*teams/2+$B226,1-$C226)</f>
        <v>0</v>
      </c>
      <c r="H226" s="3">
        <f t="shared" ca="1" si="178"/>
        <v>0</v>
      </c>
      <c r="I226" s="3">
        <f ca="1">OFFSET(Results!K$1,($A226-1)*teams/2+$B226,$C226-1)</f>
        <v>0</v>
      </c>
      <c r="J226" s="3">
        <f ca="1">OFFSET(Results!L$1,($A226-1)*teams/2+$B226,1-$C226)</f>
        <v>0</v>
      </c>
      <c r="K226" s="3">
        <f t="shared" ca="1" si="179"/>
        <v>0</v>
      </c>
      <c r="L226" s="3">
        <f t="shared" ca="1" si="180"/>
        <v>0</v>
      </c>
      <c r="M226" s="3">
        <f t="shared" ca="1" si="181"/>
        <v>0</v>
      </c>
      <c r="N226" s="3">
        <f ca="1">OFFSET(Results!M$1,($A226-1)*teams/2+$B226,0)</f>
        <v>0</v>
      </c>
      <c r="O226" s="3">
        <f ca="1">IF(N226=0,0,VLOOKUP(E226,'Working - Table'!$C$2:$N$21,12,FALSE))</f>
        <v>0</v>
      </c>
      <c r="P226">
        <f t="shared" ca="1" si="182"/>
        <v>0</v>
      </c>
      <c r="Q226">
        <f t="shared" ca="1" si="183"/>
        <v>0</v>
      </c>
      <c r="R226">
        <f t="shared" ca="1" si="184"/>
        <v>0</v>
      </c>
    </row>
    <row r="227" spans="1:18" x14ac:dyDescent="0.25">
      <c r="A227" s="3">
        <f t="shared" si="177"/>
        <v>17</v>
      </c>
      <c r="B227" s="3">
        <f t="shared" si="175"/>
        <v>1</v>
      </c>
      <c r="C227" s="3">
        <f t="shared" si="176"/>
        <v>2</v>
      </c>
      <c r="D227" s="3">
        <f ca="1">OFFSET(Results!$G$1,($A227-1)*teams/2+$B227,$C227-1)</f>
        <v>0</v>
      </c>
      <c r="E227" s="3">
        <f ca="1">OFFSET(Results!$H$1,($A227-1)*teams/2+$B227,1-$C227)</f>
        <v>0</v>
      </c>
      <c r="F227" s="3">
        <f ca="1">OFFSET(Results!I$1,($A227-1)*teams/2+$B227,$C227-1)</f>
        <v>0</v>
      </c>
      <c r="G227" s="3">
        <f ca="1">OFFSET(Results!J$1,($A227-1)*teams/2+$B227,1-$C227)</f>
        <v>0</v>
      </c>
      <c r="H227" s="3">
        <f t="shared" ca="1" si="178"/>
        <v>0</v>
      </c>
      <c r="I227" s="3">
        <f ca="1">OFFSET(Results!K$1,($A227-1)*teams/2+$B227,$C227-1)</f>
        <v>0</v>
      </c>
      <c r="J227" s="3">
        <f ca="1">OFFSET(Results!L$1,($A227-1)*teams/2+$B227,1-$C227)</f>
        <v>0</v>
      </c>
      <c r="K227" s="3">
        <f t="shared" ca="1" si="179"/>
        <v>0</v>
      </c>
      <c r="L227" s="3">
        <f t="shared" ca="1" si="180"/>
        <v>0</v>
      </c>
      <c r="M227" s="3">
        <f t="shared" ca="1" si="181"/>
        <v>0</v>
      </c>
      <c r="N227" s="3">
        <f ca="1">OFFSET(Results!M$1,($A227-1)*teams/2+$B227,0)</f>
        <v>0</v>
      </c>
      <c r="O227" s="3">
        <f ca="1">IF(N227=0,0,VLOOKUP(E227,'Working - Table'!$C$2:$N$21,12,FALSE))</f>
        <v>0</v>
      </c>
      <c r="P227">
        <f t="shared" ca="1" si="182"/>
        <v>0</v>
      </c>
      <c r="Q227">
        <f t="shared" ca="1" si="183"/>
        <v>0</v>
      </c>
      <c r="R227">
        <f t="shared" ca="1" si="184"/>
        <v>0</v>
      </c>
    </row>
    <row r="228" spans="1:18" x14ac:dyDescent="0.25">
      <c r="A228" s="3">
        <f t="shared" si="177"/>
        <v>17</v>
      </c>
      <c r="B228" s="3">
        <f t="shared" si="175"/>
        <v>2</v>
      </c>
      <c r="C228" s="3">
        <f t="shared" si="176"/>
        <v>1</v>
      </c>
      <c r="D228" s="3">
        <f ca="1">OFFSET(Results!$G$1,($A228-1)*teams/2+$B228,$C228-1)</f>
        <v>0</v>
      </c>
      <c r="E228" s="3">
        <f ca="1">OFFSET(Results!$H$1,($A228-1)*teams/2+$B228,1-$C228)</f>
        <v>0</v>
      </c>
      <c r="F228" s="3">
        <f ca="1">OFFSET(Results!I$1,($A228-1)*teams/2+$B228,$C228-1)</f>
        <v>0</v>
      </c>
      <c r="G228" s="3">
        <f ca="1">OFFSET(Results!J$1,($A228-1)*teams/2+$B228,1-$C228)</f>
        <v>0</v>
      </c>
      <c r="H228" s="3">
        <f t="shared" ca="1" si="178"/>
        <v>0</v>
      </c>
      <c r="I228" s="3">
        <f ca="1">OFFSET(Results!K$1,($A228-1)*teams/2+$B228,$C228-1)</f>
        <v>0</v>
      </c>
      <c r="J228" s="3">
        <f ca="1">OFFSET(Results!L$1,($A228-1)*teams/2+$B228,1-$C228)</f>
        <v>0</v>
      </c>
      <c r="K228" s="3">
        <f t="shared" ca="1" si="179"/>
        <v>0</v>
      </c>
      <c r="L228" s="3">
        <f t="shared" ca="1" si="180"/>
        <v>0</v>
      </c>
      <c r="M228" s="3">
        <f t="shared" ca="1" si="181"/>
        <v>0</v>
      </c>
      <c r="N228" s="3">
        <f ca="1">OFFSET(Results!M$1,($A228-1)*teams/2+$B228,0)</f>
        <v>0</v>
      </c>
      <c r="O228" s="3">
        <f ca="1">IF(N228=0,0,VLOOKUP(E228,'Working - Table'!$C$2:$N$21,12,FALSE))</f>
        <v>0</v>
      </c>
      <c r="P228">
        <f t="shared" ca="1" si="182"/>
        <v>0</v>
      </c>
      <c r="Q228">
        <f t="shared" ca="1" si="183"/>
        <v>0</v>
      </c>
      <c r="R228">
        <f t="shared" ca="1" si="184"/>
        <v>0</v>
      </c>
    </row>
    <row r="229" spans="1:18" x14ac:dyDescent="0.25">
      <c r="A229" s="3">
        <f t="shared" si="177"/>
        <v>17</v>
      </c>
      <c r="B229" s="3">
        <f t="shared" si="175"/>
        <v>2</v>
      </c>
      <c r="C229" s="3">
        <f t="shared" si="176"/>
        <v>2</v>
      </c>
      <c r="D229" s="3">
        <f ca="1">OFFSET(Results!$G$1,($A229-1)*teams/2+$B229,$C229-1)</f>
        <v>0</v>
      </c>
      <c r="E229" s="3">
        <f ca="1">OFFSET(Results!$H$1,($A229-1)*teams/2+$B229,1-$C229)</f>
        <v>0</v>
      </c>
      <c r="F229" s="3">
        <f ca="1">OFFSET(Results!I$1,($A229-1)*teams/2+$B229,$C229-1)</f>
        <v>0</v>
      </c>
      <c r="G229" s="3">
        <f ca="1">OFFSET(Results!J$1,($A229-1)*teams/2+$B229,1-$C229)</f>
        <v>0</v>
      </c>
      <c r="H229" s="3">
        <f t="shared" ca="1" si="178"/>
        <v>0</v>
      </c>
      <c r="I229" s="3">
        <f ca="1">OFFSET(Results!K$1,($A229-1)*teams/2+$B229,$C229-1)</f>
        <v>0</v>
      </c>
      <c r="J229" s="3">
        <f ca="1">OFFSET(Results!L$1,($A229-1)*teams/2+$B229,1-$C229)</f>
        <v>0</v>
      </c>
      <c r="K229" s="3">
        <f t="shared" ca="1" si="179"/>
        <v>0</v>
      </c>
      <c r="L229" s="3">
        <f t="shared" ca="1" si="180"/>
        <v>0</v>
      </c>
      <c r="M229" s="3">
        <f t="shared" ca="1" si="181"/>
        <v>0</v>
      </c>
      <c r="N229" s="3">
        <f ca="1">OFFSET(Results!M$1,($A229-1)*teams/2+$B229,0)</f>
        <v>0</v>
      </c>
      <c r="O229" s="3">
        <f ca="1">IF(N229=0,0,VLOOKUP(E229,'Working - Table'!$C$2:$N$21,12,FALSE))</f>
        <v>0</v>
      </c>
      <c r="P229">
        <f t="shared" ca="1" si="182"/>
        <v>0</v>
      </c>
      <c r="Q229">
        <f t="shared" ca="1" si="183"/>
        <v>0</v>
      </c>
      <c r="R229">
        <f t="shared" ca="1" si="184"/>
        <v>0</v>
      </c>
    </row>
    <row r="230" spans="1:18" x14ac:dyDescent="0.25">
      <c r="A230" s="3">
        <f t="shared" si="177"/>
        <v>17</v>
      </c>
      <c r="B230" s="3">
        <f t="shared" si="175"/>
        <v>3</v>
      </c>
      <c r="C230" s="3">
        <f t="shared" si="176"/>
        <v>1</v>
      </c>
      <c r="D230" s="3">
        <f ca="1">OFFSET(Results!$G$1,($A230-1)*teams/2+$B230,$C230-1)</f>
        <v>0</v>
      </c>
      <c r="E230" s="3">
        <f ca="1">OFFSET(Results!$H$1,($A230-1)*teams/2+$B230,1-$C230)</f>
        <v>0</v>
      </c>
      <c r="F230" s="3">
        <f ca="1">OFFSET(Results!I$1,($A230-1)*teams/2+$B230,$C230-1)</f>
        <v>0</v>
      </c>
      <c r="G230" s="3">
        <f ca="1">OFFSET(Results!J$1,($A230-1)*teams/2+$B230,1-$C230)</f>
        <v>0</v>
      </c>
      <c r="H230" s="3">
        <f t="shared" ca="1" si="178"/>
        <v>0</v>
      </c>
      <c r="I230" s="3">
        <f ca="1">OFFSET(Results!K$1,($A230-1)*teams/2+$B230,$C230-1)</f>
        <v>0</v>
      </c>
      <c r="J230" s="3">
        <f ca="1">OFFSET(Results!L$1,($A230-1)*teams/2+$B230,1-$C230)</f>
        <v>0</v>
      </c>
      <c r="K230" s="3">
        <f t="shared" ca="1" si="179"/>
        <v>0</v>
      </c>
      <c r="L230" s="3">
        <f t="shared" ca="1" si="180"/>
        <v>0</v>
      </c>
      <c r="M230" s="3">
        <f t="shared" ca="1" si="181"/>
        <v>0</v>
      </c>
      <c r="N230" s="3">
        <f ca="1">OFFSET(Results!M$1,($A230-1)*teams/2+$B230,0)</f>
        <v>0</v>
      </c>
      <c r="O230" s="3">
        <f ca="1">IF(N230=0,0,VLOOKUP(E230,'Working - Table'!$C$2:$N$21,12,FALSE))</f>
        <v>0</v>
      </c>
      <c r="P230">
        <f t="shared" ca="1" si="182"/>
        <v>0</v>
      </c>
      <c r="Q230">
        <f t="shared" ca="1" si="183"/>
        <v>0</v>
      </c>
      <c r="R230">
        <f t="shared" ca="1" si="184"/>
        <v>0</v>
      </c>
    </row>
    <row r="231" spans="1:18" x14ac:dyDescent="0.25">
      <c r="A231" s="3">
        <f t="shared" si="177"/>
        <v>17</v>
      </c>
      <c r="B231" s="3">
        <f t="shared" si="175"/>
        <v>3</v>
      </c>
      <c r="C231" s="3">
        <f t="shared" si="176"/>
        <v>2</v>
      </c>
      <c r="D231" s="3">
        <f ca="1">OFFSET(Results!$G$1,($A231-1)*teams/2+$B231,$C231-1)</f>
        <v>0</v>
      </c>
      <c r="E231" s="3">
        <f ca="1">OFFSET(Results!$H$1,($A231-1)*teams/2+$B231,1-$C231)</f>
        <v>0</v>
      </c>
      <c r="F231" s="3">
        <f ca="1">OFFSET(Results!I$1,($A231-1)*teams/2+$B231,$C231-1)</f>
        <v>0</v>
      </c>
      <c r="G231" s="3">
        <f ca="1">OFFSET(Results!J$1,($A231-1)*teams/2+$B231,1-$C231)</f>
        <v>0</v>
      </c>
      <c r="H231" s="3">
        <f t="shared" ca="1" si="178"/>
        <v>0</v>
      </c>
      <c r="I231" s="3">
        <f ca="1">OFFSET(Results!K$1,($A231-1)*teams/2+$B231,$C231-1)</f>
        <v>0</v>
      </c>
      <c r="J231" s="3">
        <f ca="1">OFFSET(Results!L$1,($A231-1)*teams/2+$B231,1-$C231)</f>
        <v>0</v>
      </c>
      <c r="K231" s="3">
        <f t="shared" ca="1" si="179"/>
        <v>0</v>
      </c>
      <c r="L231" s="3">
        <f t="shared" ca="1" si="180"/>
        <v>0</v>
      </c>
      <c r="M231" s="3">
        <f t="shared" ca="1" si="181"/>
        <v>0</v>
      </c>
      <c r="N231" s="3">
        <f ca="1">OFFSET(Results!M$1,($A231-1)*teams/2+$B231,0)</f>
        <v>0</v>
      </c>
      <c r="O231" s="3">
        <f ca="1">IF(N231=0,0,VLOOKUP(E231,'Working - Table'!$C$2:$N$21,12,FALSE))</f>
        <v>0</v>
      </c>
      <c r="P231">
        <f t="shared" ca="1" si="182"/>
        <v>0</v>
      </c>
      <c r="Q231">
        <f t="shared" ca="1" si="183"/>
        <v>0</v>
      </c>
      <c r="R231">
        <f t="shared" ca="1" si="184"/>
        <v>0</v>
      </c>
    </row>
    <row r="232" spans="1:18" x14ac:dyDescent="0.25">
      <c r="A232" s="3">
        <f t="shared" si="177"/>
        <v>17</v>
      </c>
      <c r="B232" s="3">
        <f t="shared" si="175"/>
        <v>4</v>
      </c>
      <c r="C232" s="3">
        <f t="shared" si="176"/>
        <v>1</v>
      </c>
      <c r="D232" s="3">
        <f ca="1">OFFSET(Results!$G$1,($A232-1)*teams/2+$B232,$C232-1)</f>
        <v>0</v>
      </c>
      <c r="E232" s="3">
        <f ca="1">OFFSET(Results!$H$1,($A232-1)*teams/2+$B232,1-$C232)</f>
        <v>0</v>
      </c>
      <c r="F232" s="3">
        <f ca="1">OFFSET(Results!I$1,($A232-1)*teams/2+$B232,$C232-1)</f>
        <v>0</v>
      </c>
      <c r="G232" s="3">
        <f ca="1">OFFSET(Results!J$1,($A232-1)*teams/2+$B232,1-$C232)</f>
        <v>0</v>
      </c>
      <c r="H232" s="3">
        <f t="shared" ca="1" si="178"/>
        <v>0</v>
      </c>
      <c r="I232" s="3">
        <f ca="1">OFFSET(Results!K$1,($A232-1)*teams/2+$B232,$C232-1)</f>
        <v>0</v>
      </c>
      <c r="J232" s="3">
        <f ca="1">OFFSET(Results!L$1,($A232-1)*teams/2+$B232,1-$C232)</f>
        <v>0</v>
      </c>
      <c r="K232" s="3">
        <f t="shared" ca="1" si="179"/>
        <v>0</v>
      </c>
      <c r="L232" s="3">
        <f t="shared" ca="1" si="180"/>
        <v>0</v>
      </c>
      <c r="M232" s="3">
        <f t="shared" ca="1" si="181"/>
        <v>0</v>
      </c>
      <c r="N232" s="3">
        <f ca="1">OFFSET(Results!M$1,($A232-1)*teams/2+$B232,0)</f>
        <v>0</v>
      </c>
      <c r="O232" s="3">
        <f ca="1">IF(N232=0,0,VLOOKUP(E232,'Working - Table'!$C$2:$N$21,12,FALSE))</f>
        <v>0</v>
      </c>
      <c r="P232">
        <f t="shared" ca="1" si="182"/>
        <v>0</v>
      </c>
      <c r="Q232">
        <f t="shared" ca="1" si="183"/>
        <v>0</v>
      </c>
      <c r="R232">
        <f t="shared" ca="1" si="184"/>
        <v>0</v>
      </c>
    </row>
    <row r="233" spans="1:18" x14ac:dyDescent="0.25">
      <c r="A233" s="3">
        <f t="shared" si="177"/>
        <v>17</v>
      </c>
      <c r="B233" s="3">
        <f t="shared" si="175"/>
        <v>4</v>
      </c>
      <c r="C233" s="3">
        <f t="shared" si="176"/>
        <v>2</v>
      </c>
      <c r="D233" s="3">
        <f ca="1">OFFSET(Results!$G$1,($A233-1)*teams/2+$B233,$C233-1)</f>
        <v>0</v>
      </c>
      <c r="E233" s="3">
        <f ca="1">OFFSET(Results!$H$1,($A233-1)*teams/2+$B233,1-$C233)</f>
        <v>0</v>
      </c>
      <c r="F233" s="3">
        <f ca="1">OFFSET(Results!I$1,($A233-1)*teams/2+$B233,$C233-1)</f>
        <v>0</v>
      </c>
      <c r="G233" s="3">
        <f ca="1">OFFSET(Results!J$1,($A233-1)*teams/2+$B233,1-$C233)</f>
        <v>0</v>
      </c>
      <c r="H233" s="3">
        <f t="shared" ca="1" si="178"/>
        <v>0</v>
      </c>
      <c r="I233" s="3">
        <f ca="1">OFFSET(Results!K$1,($A233-1)*teams/2+$B233,$C233-1)</f>
        <v>0</v>
      </c>
      <c r="J233" s="3">
        <f ca="1">OFFSET(Results!L$1,($A233-1)*teams/2+$B233,1-$C233)</f>
        <v>0</v>
      </c>
      <c r="K233" s="3">
        <f t="shared" ca="1" si="179"/>
        <v>0</v>
      </c>
      <c r="L233" s="3">
        <f t="shared" ca="1" si="180"/>
        <v>0</v>
      </c>
      <c r="M233" s="3">
        <f t="shared" ca="1" si="181"/>
        <v>0</v>
      </c>
      <c r="N233" s="3">
        <f ca="1">OFFSET(Results!M$1,($A233-1)*teams/2+$B233,0)</f>
        <v>0</v>
      </c>
      <c r="O233" s="3">
        <f ca="1">IF(N233=0,0,VLOOKUP(E233,'Working - Table'!$C$2:$N$21,12,FALSE))</f>
        <v>0</v>
      </c>
      <c r="P233">
        <f t="shared" ca="1" si="182"/>
        <v>0</v>
      </c>
      <c r="Q233">
        <f t="shared" ca="1" si="183"/>
        <v>0</v>
      </c>
      <c r="R233">
        <f t="shared" ca="1" si="184"/>
        <v>0</v>
      </c>
    </row>
    <row r="234" spans="1:18" x14ac:dyDescent="0.25">
      <c r="A234" s="3">
        <f t="shared" si="177"/>
        <v>17</v>
      </c>
      <c r="B234" s="3">
        <f t="shared" si="175"/>
        <v>5</v>
      </c>
      <c r="C234" s="3">
        <f t="shared" si="176"/>
        <v>1</v>
      </c>
      <c r="D234" s="3">
        <f ca="1">OFFSET(Results!$G$1,($A234-1)*teams/2+$B234,$C234-1)</f>
        <v>0</v>
      </c>
      <c r="E234" s="3">
        <f ca="1">OFFSET(Results!$H$1,($A234-1)*teams/2+$B234,1-$C234)</f>
        <v>0</v>
      </c>
      <c r="F234" s="3">
        <f ca="1">OFFSET(Results!I$1,($A234-1)*teams/2+$B234,$C234-1)</f>
        <v>0</v>
      </c>
      <c r="G234" s="3">
        <f ca="1">OFFSET(Results!J$1,($A234-1)*teams/2+$B234,1-$C234)</f>
        <v>0</v>
      </c>
      <c r="H234" s="3">
        <f t="shared" ca="1" si="178"/>
        <v>0</v>
      </c>
      <c r="I234" s="3">
        <f ca="1">OFFSET(Results!K$1,($A234-1)*teams/2+$B234,$C234-1)</f>
        <v>0</v>
      </c>
      <c r="J234" s="3">
        <f ca="1">OFFSET(Results!L$1,($A234-1)*teams/2+$B234,1-$C234)</f>
        <v>0</v>
      </c>
      <c r="K234" s="3">
        <f t="shared" ca="1" si="179"/>
        <v>0</v>
      </c>
      <c r="L234" s="3">
        <f t="shared" ca="1" si="180"/>
        <v>0</v>
      </c>
      <c r="M234" s="3">
        <f t="shared" ca="1" si="181"/>
        <v>0</v>
      </c>
      <c r="N234" s="3">
        <f ca="1">OFFSET(Results!M$1,($A234-1)*teams/2+$B234,0)</f>
        <v>0</v>
      </c>
      <c r="O234" s="3">
        <f ca="1">IF(N234=0,0,VLOOKUP(E234,'Working - Table'!$C$2:$N$21,12,FALSE))</f>
        <v>0</v>
      </c>
      <c r="P234">
        <f t="shared" ca="1" si="182"/>
        <v>0</v>
      </c>
      <c r="Q234">
        <f t="shared" ca="1" si="183"/>
        <v>0</v>
      </c>
      <c r="R234">
        <f t="shared" ca="1" si="184"/>
        <v>0</v>
      </c>
    </row>
    <row r="235" spans="1:18" x14ac:dyDescent="0.25">
      <c r="A235" s="3">
        <f t="shared" si="177"/>
        <v>17</v>
      </c>
      <c r="B235" s="3">
        <f t="shared" si="175"/>
        <v>5</v>
      </c>
      <c r="C235" s="3">
        <f t="shared" si="176"/>
        <v>2</v>
      </c>
      <c r="D235" s="3">
        <f ca="1">OFFSET(Results!$G$1,($A235-1)*teams/2+$B235,$C235-1)</f>
        <v>0</v>
      </c>
      <c r="E235" s="3">
        <f ca="1">OFFSET(Results!$H$1,($A235-1)*teams/2+$B235,1-$C235)</f>
        <v>0</v>
      </c>
      <c r="F235" s="3">
        <f ca="1">OFFSET(Results!I$1,($A235-1)*teams/2+$B235,$C235-1)</f>
        <v>0</v>
      </c>
      <c r="G235" s="3">
        <f ca="1">OFFSET(Results!J$1,($A235-1)*teams/2+$B235,1-$C235)</f>
        <v>0</v>
      </c>
      <c r="H235" s="3">
        <f t="shared" ca="1" si="178"/>
        <v>0</v>
      </c>
      <c r="I235" s="3">
        <f ca="1">OFFSET(Results!K$1,($A235-1)*teams/2+$B235,$C235-1)</f>
        <v>0</v>
      </c>
      <c r="J235" s="3">
        <f ca="1">OFFSET(Results!L$1,($A235-1)*teams/2+$B235,1-$C235)</f>
        <v>0</v>
      </c>
      <c r="K235" s="3">
        <f t="shared" ca="1" si="179"/>
        <v>0</v>
      </c>
      <c r="L235" s="3">
        <f t="shared" ca="1" si="180"/>
        <v>0</v>
      </c>
      <c r="M235" s="3">
        <f t="shared" ca="1" si="181"/>
        <v>0</v>
      </c>
      <c r="N235" s="3">
        <f ca="1">OFFSET(Results!M$1,($A235-1)*teams/2+$B235,0)</f>
        <v>0</v>
      </c>
      <c r="O235" s="3">
        <f ca="1">IF(N235=0,0,VLOOKUP(E235,'Working - Table'!$C$2:$N$21,12,FALSE))</f>
        <v>0</v>
      </c>
      <c r="P235">
        <f t="shared" ca="1" si="182"/>
        <v>0</v>
      </c>
      <c r="Q235">
        <f t="shared" ca="1" si="183"/>
        <v>0</v>
      </c>
      <c r="R235">
        <f t="shared" ca="1" si="184"/>
        <v>0</v>
      </c>
    </row>
    <row r="236" spans="1:18" x14ac:dyDescent="0.25">
      <c r="A236" s="3">
        <f t="shared" si="177"/>
        <v>17</v>
      </c>
      <c r="B236" s="3">
        <f t="shared" si="175"/>
        <v>6</v>
      </c>
      <c r="C236" s="3">
        <f t="shared" si="176"/>
        <v>1</v>
      </c>
      <c r="D236" s="3">
        <f ca="1">OFFSET(Results!$G$1,($A236-1)*teams/2+$B236,$C236-1)</f>
        <v>0</v>
      </c>
      <c r="E236" s="3">
        <f ca="1">OFFSET(Results!$H$1,($A236-1)*teams/2+$B236,1-$C236)</f>
        <v>0</v>
      </c>
      <c r="F236" s="3">
        <f ca="1">OFFSET(Results!I$1,($A236-1)*teams/2+$B236,$C236-1)</f>
        <v>0</v>
      </c>
      <c r="G236" s="3">
        <f ca="1">OFFSET(Results!J$1,($A236-1)*teams/2+$B236,1-$C236)</f>
        <v>0</v>
      </c>
      <c r="H236" s="3">
        <f t="shared" ca="1" si="178"/>
        <v>0</v>
      </c>
      <c r="I236" s="3">
        <f ca="1">OFFSET(Results!K$1,($A236-1)*teams/2+$B236,$C236-1)</f>
        <v>0</v>
      </c>
      <c r="J236" s="3">
        <f ca="1">OFFSET(Results!L$1,($A236-1)*teams/2+$B236,1-$C236)</f>
        <v>0</v>
      </c>
      <c r="K236" s="3">
        <f t="shared" ca="1" si="179"/>
        <v>0</v>
      </c>
      <c r="L236" s="3">
        <f t="shared" ca="1" si="180"/>
        <v>0</v>
      </c>
      <c r="M236" s="3">
        <f t="shared" ca="1" si="181"/>
        <v>0</v>
      </c>
      <c r="N236" s="3">
        <f ca="1">OFFSET(Results!M$1,($A236-1)*teams/2+$B236,0)</f>
        <v>0</v>
      </c>
      <c r="O236" s="3">
        <f ca="1">IF(N236=0,0,VLOOKUP(E236,'Working - Table'!$C$2:$N$21,12,FALSE))</f>
        <v>0</v>
      </c>
      <c r="P236">
        <f t="shared" ca="1" si="182"/>
        <v>0</v>
      </c>
      <c r="Q236">
        <f t="shared" ca="1" si="183"/>
        <v>0</v>
      </c>
      <c r="R236">
        <f t="shared" ca="1" si="184"/>
        <v>0</v>
      </c>
    </row>
    <row r="237" spans="1:18" x14ac:dyDescent="0.25">
      <c r="A237" s="3">
        <f t="shared" si="177"/>
        <v>17</v>
      </c>
      <c r="B237" s="3">
        <f t="shared" si="175"/>
        <v>6</v>
      </c>
      <c r="C237" s="3">
        <f t="shared" si="176"/>
        <v>2</v>
      </c>
      <c r="D237" s="3">
        <f ca="1">OFFSET(Results!$G$1,($A237-1)*teams/2+$B237,$C237-1)</f>
        <v>0</v>
      </c>
      <c r="E237" s="3">
        <f ca="1">OFFSET(Results!$H$1,($A237-1)*teams/2+$B237,1-$C237)</f>
        <v>0</v>
      </c>
      <c r="F237" s="3">
        <f ca="1">OFFSET(Results!I$1,($A237-1)*teams/2+$B237,$C237-1)</f>
        <v>0</v>
      </c>
      <c r="G237" s="3">
        <f ca="1">OFFSET(Results!J$1,($A237-1)*teams/2+$B237,1-$C237)</f>
        <v>0</v>
      </c>
      <c r="H237" s="3">
        <f t="shared" ca="1" si="178"/>
        <v>0</v>
      </c>
      <c r="I237" s="3">
        <f ca="1">OFFSET(Results!K$1,($A237-1)*teams/2+$B237,$C237-1)</f>
        <v>0</v>
      </c>
      <c r="J237" s="3">
        <f ca="1">OFFSET(Results!L$1,($A237-1)*teams/2+$B237,1-$C237)</f>
        <v>0</v>
      </c>
      <c r="K237" s="3">
        <f t="shared" ca="1" si="179"/>
        <v>0</v>
      </c>
      <c r="L237" s="3">
        <f t="shared" ca="1" si="180"/>
        <v>0</v>
      </c>
      <c r="M237" s="3">
        <f t="shared" ca="1" si="181"/>
        <v>0</v>
      </c>
      <c r="N237" s="3">
        <f ca="1">OFFSET(Results!M$1,($A237-1)*teams/2+$B237,0)</f>
        <v>0</v>
      </c>
      <c r="O237" s="3">
        <f ca="1">IF(N237=0,0,VLOOKUP(E237,'Working - Table'!$C$2:$N$21,12,FALSE))</f>
        <v>0</v>
      </c>
      <c r="P237">
        <f t="shared" ca="1" si="182"/>
        <v>0</v>
      </c>
      <c r="Q237">
        <f t="shared" ca="1" si="183"/>
        <v>0</v>
      </c>
      <c r="R237">
        <f t="shared" ca="1" si="184"/>
        <v>0</v>
      </c>
    </row>
    <row r="238" spans="1:18" x14ac:dyDescent="0.25">
      <c r="A238" s="3">
        <f t="shared" si="177"/>
        <v>17</v>
      </c>
      <c r="B238" s="3">
        <f t="shared" si="175"/>
        <v>7</v>
      </c>
      <c r="C238" s="3">
        <f t="shared" si="176"/>
        <v>1</v>
      </c>
      <c r="D238" s="3">
        <f ca="1">OFFSET(Results!$G$1,($A238-1)*teams/2+$B238,$C238-1)</f>
        <v>0</v>
      </c>
      <c r="E238" s="3">
        <f ca="1">OFFSET(Results!$H$1,($A238-1)*teams/2+$B238,1-$C238)</f>
        <v>0</v>
      </c>
      <c r="F238" s="3">
        <f ca="1">OFFSET(Results!I$1,($A238-1)*teams/2+$B238,$C238-1)</f>
        <v>0</v>
      </c>
      <c r="G238" s="3">
        <f ca="1">OFFSET(Results!J$1,($A238-1)*teams/2+$B238,1-$C238)</f>
        <v>0</v>
      </c>
      <c r="H238" s="3">
        <f t="shared" ca="1" si="178"/>
        <v>0</v>
      </c>
      <c r="I238" s="3">
        <f ca="1">OFFSET(Results!K$1,($A238-1)*teams/2+$B238,$C238-1)</f>
        <v>0</v>
      </c>
      <c r="J238" s="3">
        <f ca="1">OFFSET(Results!L$1,($A238-1)*teams/2+$B238,1-$C238)</f>
        <v>0</v>
      </c>
      <c r="K238" s="3">
        <f t="shared" ca="1" si="179"/>
        <v>0</v>
      </c>
      <c r="L238" s="3">
        <f t="shared" ca="1" si="180"/>
        <v>0</v>
      </c>
      <c r="M238" s="3">
        <f t="shared" ca="1" si="181"/>
        <v>0</v>
      </c>
      <c r="N238" s="3">
        <f ca="1">OFFSET(Results!M$1,($A238-1)*teams/2+$B238,0)</f>
        <v>0</v>
      </c>
      <c r="O238" s="3">
        <f ca="1">IF(N238=0,0,VLOOKUP(E238,'Working - Table'!$C$2:$N$21,12,FALSE))</f>
        <v>0</v>
      </c>
      <c r="P238">
        <f t="shared" ca="1" si="182"/>
        <v>0</v>
      </c>
      <c r="Q238">
        <f t="shared" ca="1" si="183"/>
        <v>0</v>
      </c>
      <c r="R238">
        <f t="shared" ca="1" si="184"/>
        <v>0</v>
      </c>
    </row>
    <row r="239" spans="1:18" x14ac:dyDescent="0.25">
      <c r="A239" s="3">
        <f t="shared" si="177"/>
        <v>17</v>
      </c>
      <c r="B239" s="3">
        <f t="shared" si="175"/>
        <v>7</v>
      </c>
      <c r="C239" s="3">
        <f t="shared" si="176"/>
        <v>2</v>
      </c>
      <c r="D239" s="3">
        <f ca="1">OFFSET(Results!$G$1,($A239-1)*teams/2+$B239,$C239-1)</f>
        <v>0</v>
      </c>
      <c r="E239" s="3">
        <f ca="1">OFFSET(Results!$H$1,($A239-1)*teams/2+$B239,1-$C239)</f>
        <v>0</v>
      </c>
      <c r="F239" s="3">
        <f ca="1">OFFSET(Results!I$1,($A239-1)*teams/2+$B239,$C239-1)</f>
        <v>0</v>
      </c>
      <c r="G239" s="3">
        <f ca="1">OFFSET(Results!J$1,($A239-1)*teams/2+$B239,1-$C239)</f>
        <v>0</v>
      </c>
      <c r="H239" s="3">
        <f t="shared" ca="1" si="178"/>
        <v>0</v>
      </c>
      <c r="I239" s="3">
        <f ca="1">OFFSET(Results!K$1,($A239-1)*teams/2+$B239,$C239-1)</f>
        <v>0</v>
      </c>
      <c r="J239" s="3">
        <f ca="1">OFFSET(Results!L$1,($A239-1)*teams/2+$B239,1-$C239)</f>
        <v>0</v>
      </c>
      <c r="K239" s="3">
        <f t="shared" ca="1" si="179"/>
        <v>0</v>
      </c>
      <c r="L239" s="3">
        <f t="shared" ca="1" si="180"/>
        <v>0</v>
      </c>
      <c r="M239" s="3">
        <f t="shared" ca="1" si="181"/>
        <v>0</v>
      </c>
      <c r="N239" s="3">
        <f ca="1">OFFSET(Results!M$1,($A239-1)*teams/2+$B239,0)</f>
        <v>0</v>
      </c>
      <c r="O239" s="3">
        <f ca="1">IF(N239=0,0,VLOOKUP(E239,'Working - Table'!$C$2:$N$21,12,FALSE))</f>
        <v>0</v>
      </c>
      <c r="P239">
        <f t="shared" ca="1" si="182"/>
        <v>0</v>
      </c>
      <c r="Q239">
        <f t="shared" ca="1" si="183"/>
        <v>0</v>
      </c>
      <c r="R239">
        <f t="shared" ca="1" si="184"/>
        <v>0</v>
      </c>
    </row>
    <row r="240" spans="1:18" x14ac:dyDescent="0.25">
      <c r="A240" s="3">
        <f t="shared" si="177"/>
        <v>18</v>
      </c>
      <c r="B240" s="3">
        <f t="shared" si="175"/>
        <v>1</v>
      </c>
      <c r="C240" s="3">
        <f t="shared" si="176"/>
        <v>1</v>
      </c>
      <c r="D240" s="3">
        <f ca="1">OFFSET(Results!$G$1,($A240-1)*teams/2+$B240,$C240-1)</f>
        <v>0</v>
      </c>
      <c r="E240" s="3">
        <f ca="1">OFFSET(Results!$H$1,($A240-1)*teams/2+$B240,1-$C240)</f>
        <v>0</v>
      </c>
      <c r="F240" s="3">
        <f ca="1">OFFSET(Results!I$1,($A240-1)*teams/2+$B240,$C240-1)</f>
        <v>0</v>
      </c>
      <c r="G240" s="3">
        <f ca="1">OFFSET(Results!J$1,($A240-1)*teams/2+$B240,1-$C240)</f>
        <v>0</v>
      </c>
      <c r="H240" s="3">
        <f t="shared" ca="1" si="178"/>
        <v>0</v>
      </c>
      <c r="I240" s="3">
        <f ca="1">OFFSET(Results!K$1,($A240-1)*teams/2+$B240,$C240-1)</f>
        <v>0</v>
      </c>
      <c r="J240" s="3">
        <f ca="1">OFFSET(Results!L$1,($A240-1)*teams/2+$B240,1-$C240)</f>
        <v>0</v>
      </c>
      <c r="K240" s="3">
        <f t="shared" ca="1" si="179"/>
        <v>0</v>
      </c>
      <c r="L240" s="3">
        <f t="shared" ca="1" si="180"/>
        <v>0</v>
      </c>
      <c r="M240" s="3">
        <f t="shared" ca="1" si="181"/>
        <v>0</v>
      </c>
      <c r="N240" s="3">
        <f ca="1">OFFSET(Results!M$1,($A240-1)*teams/2+$B240,0)</f>
        <v>0</v>
      </c>
      <c r="O240" s="3">
        <f ca="1">IF(N240=0,0,VLOOKUP(E240,'Working - Table'!$C$2:$N$21,12,FALSE))</f>
        <v>0</v>
      </c>
      <c r="P240">
        <f t="shared" ca="1" si="182"/>
        <v>0</v>
      </c>
      <c r="Q240">
        <f t="shared" ca="1" si="183"/>
        <v>0</v>
      </c>
      <c r="R240">
        <f t="shared" ca="1" si="184"/>
        <v>0</v>
      </c>
    </row>
    <row r="241" spans="1:18" x14ac:dyDescent="0.25">
      <c r="A241" s="3">
        <f t="shared" si="177"/>
        <v>18</v>
      </c>
      <c r="B241" s="3">
        <f t="shared" si="175"/>
        <v>1</v>
      </c>
      <c r="C241" s="3">
        <f t="shared" si="176"/>
        <v>2</v>
      </c>
      <c r="D241" s="3">
        <f ca="1">OFFSET(Results!$G$1,($A241-1)*teams/2+$B241,$C241-1)</f>
        <v>0</v>
      </c>
      <c r="E241" s="3">
        <f ca="1">OFFSET(Results!$H$1,($A241-1)*teams/2+$B241,1-$C241)</f>
        <v>0</v>
      </c>
      <c r="F241" s="3">
        <f ca="1">OFFSET(Results!I$1,($A241-1)*teams/2+$B241,$C241-1)</f>
        <v>0</v>
      </c>
      <c r="G241" s="3">
        <f ca="1">OFFSET(Results!J$1,($A241-1)*teams/2+$B241,1-$C241)</f>
        <v>0</v>
      </c>
      <c r="H241" s="3">
        <f t="shared" ca="1" si="178"/>
        <v>0</v>
      </c>
      <c r="I241" s="3">
        <f ca="1">OFFSET(Results!K$1,($A241-1)*teams/2+$B241,$C241-1)</f>
        <v>0</v>
      </c>
      <c r="J241" s="3">
        <f ca="1">OFFSET(Results!L$1,($A241-1)*teams/2+$B241,1-$C241)</f>
        <v>0</v>
      </c>
      <c r="K241" s="3">
        <f t="shared" ca="1" si="179"/>
        <v>0</v>
      </c>
      <c r="L241" s="3">
        <f t="shared" ca="1" si="180"/>
        <v>0</v>
      </c>
      <c r="M241" s="3">
        <f t="shared" ca="1" si="181"/>
        <v>0</v>
      </c>
      <c r="N241" s="3">
        <f ca="1">OFFSET(Results!M$1,($A241-1)*teams/2+$B241,0)</f>
        <v>0</v>
      </c>
      <c r="O241" s="3">
        <f ca="1">IF(N241=0,0,VLOOKUP(E241,'Working - Table'!$C$2:$N$21,12,FALSE))</f>
        <v>0</v>
      </c>
      <c r="P241">
        <f t="shared" ca="1" si="182"/>
        <v>0</v>
      </c>
      <c r="Q241">
        <f t="shared" ca="1" si="183"/>
        <v>0</v>
      </c>
      <c r="R241">
        <f t="shared" ca="1" si="184"/>
        <v>0</v>
      </c>
    </row>
    <row r="242" spans="1:18" x14ac:dyDescent="0.25">
      <c r="A242" s="3">
        <f t="shared" si="177"/>
        <v>18</v>
      </c>
      <c r="B242" s="3">
        <f t="shared" si="175"/>
        <v>2</v>
      </c>
      <c r="C242" s="3">
        <f t="shared" si="176"/>
        <v>1</v>
      </c>
      <c r="D242" s="3">
        <f ca="1">OFFSET(Results!$G$1,($A242-1)*teams/2+$B242,$C242-1)</f>
        <v>0</v>
      </c>
      <c r="E242" s="3">
        <f ca="1">OFFSET(Results!$H$1,($A242-1)*teams/2+$B242,1-$C242)</f>
        <v>0</v>
      </c>
      <c r="F242" s="3">
        <f ca="1">OFFSET(Results!I$1,($A242-1)*teams/2+$B242,$C242-1)</f>
        <v>0</v>
      </c>
      <c r="G242" s="3">
        <f ca="1">OFFSET(Results!J$1,($A242-1)*teams/2+$B242,1-$C242)</f>
        <v>0</v>
      </c>
      <c r="H242" s="3">
        <f t="shared" ca="1" si="178"/>
        <v>0</v>
      </c>
      <c r="I242" s="3">
        <f ca="1">OFFSET(Results!K$1,($A242-1)*teams/2+$B242,$C242-1)</f>
        <v>0</v>
      </c>
      <c r="J242" s="3">
        <f ca="1">OFFSET(Results!L$1,($A242-1)*teams/2+$B242,1-$C242)</f>
        <v>0</v>
      </c>
      <c r="K242" s="3">
        <f t="shared" ca="1" si="179"/>
        <v>0</v>
      </c>
      <c r="L242" s="3">
        <f t="shared" ca="1" si="180"/>
        <v>0</v>
      </c>
      <c r="M242" s="3">
        <f t="shared" ca="1" si="181"/>
        <v>0</v>
      </c>
      <c r="N242" s="3">
        <f ca="1">OFFSET(Results!M$1,($A242-1)*teams/2+$B242,0)</f>
        <v>0</v>
      </c>
      <c r="O242" s="3">
        <f ca="1">IF(N242=0,0,VLOOKUP(E242,'Working - Table'!$C$2:$N$21,12,FALSE))</f>
        <v>0</v>
      </c>
      <c r="P242">
        <f t="shared" ca="1" si="182"/>
        <v>0</v>
      </c>
      <c r="Q242">
        <f t="shared" ca="1" si="183"/>
        <v>0</v>
      </c>
      <c r="R242">
        <f t="shared" ca="1" si="184"/>
        <v>0</v>
      </c>
    </row>
    <row r="243" spans="1:18" x14ac:dyDescent="0.25">
      <c r="A243" s="3">
        <f t="shared" si="177"/>
        <v>18</v>
      </c>
      <c r="B243" s="3">
        <f t="shared" si="175"/>
        <v>2</v>
      </c>
      <c r="C243" s="3">
        <f t="shared" si="176"/>
        <v>2</v>
      </c>
      <c r="D243" s="3">
        <f ca="1">OFFSET(Results!$G$1,($A243-1)*teams/2+$B243,$C243-1)</f>
        <v>0</v>
      </c>
      <c r="E243" s="3">
        <f ca="1">OFFSET(Results!$H$1,($A243-1)*teams/2+$B243,1-$C243)</f>
        <v>0</v>
      </c>
      <c r="F243" s="3">
        <f ca="1">OFFSET(Results!I$1,($A243-1)*teams/2+$B243,$C243-1)</f>
        <v>0</v>
      </c>
      <c r="G243" s="3">
        <f ca="1">OFFSET(Results!J$1,($A243-1)*teams/2+$B243,1-$C243)</f>
        <v>0</v>
      </c>
      <c r="H243" s="3">
        <f t="shared" ca="1" si="178"/>
        <v>0</v>
      </c>
      <c r="I243" s="3">
        <f ca="1">OFFSET(Results!K$1,($A243-1)*teams/2+$B243,$C243-1)</f>
        <v>0</v>
      </c>
      <c r="J243" s="3">
        <f ca="1">OFFSET(Results!L$1,($A243-1)*teams/2+$B243,1-$C243)</f>
        <v>0</v>
      </c>
      <c r="K243" s="3">
        <f t="shared" ca="1" si="179"/>
        <v>0</v>
      </c>
      <c r="L243" s="3">
        <f t="shared" ca="1" si="180"/>
        <v>0</v>
      </c>
      <c r="M243" s="3">
        <f t="shared" ca="1" si="181"/>
        <v>0</v>
      </c>
      <c r="N243" s="3">
        <f ca="1">OFFSET(Results!M$1,($A243-1)*teams/2+$B243,0)</f>
        <v>0</v>
      </c>
      <c r="O243" s="3">
        <f ca="1">IF(N243=0,0,VLOOKUP(E243,'Working - Table'!$C$2:$N$21,12,FALSE))</f>
        <v>0</v>
      </c>
      <c r="P243">
        <f t="shared" ca="1" si="182"/>
        <v>0</v>
      </c>
      <c r="Q243">
        <f t="shared" ca="1" si="183"/>
        <v>0</v>
      </c>
      <c r="R243">
        <f t="shared" ca="1" si="184"/>
        <v>0</v>
      </c>
    </row>
    <row r="244" spans="1:18" x14ac:dyDescent="0.25">
      <c r="A244" s="3">
        <f t="shared" si="177"/>
        <v>18</v>
      </c>
      <c r="B244" s="3">
        <f t="shared" si="175"/>
        <v>3</v>
      </c>
      <c r="C244" s="3">
        <f t="shared" si="176"/>
        <v>1</v>
      </c>
      <c r="D244" s="3">
        <f ca="1">OFFSET(Results!$G$1,($A244-1)*teams/2+$B244,$C244-1)</f>
        <v>0</v>
      </c>
      <c r="E244" s="3">
        <f ca="1">OFFSET(Results!$H$1,($A244-1)*teams/2+$B244,1-$C244)</f>
        <v>0</v>
      </c>
      <c r="F244" s="3">
        <f ca="1">OFFSET(Results!I$1,($A244-1)*teams/2+$B244,$C244-1)</f>
        <v>0</v>
      </c>
      <c r="G244" s="3">
        <f ca="1">OFFSET(Results!J$1,($A244-1)*teams/2+$B244,1-$C244)</f>
        <v>0</v>
      </c>
      <c r="H244" s="3">
        <f t="shared" ca="1" si="178"/>
        <v>0</v>
      </c>
      <c r="I244" s="3">
        <f ca="1">OFFSET(Results!K$1,($A244-1)*teams/2+$B244,$C244-1)</f>
        <v>0</v>
      </c>
      <c r="J244" s="3">
        <f ca="1">OFFSET(Results!L$1,($A244-1)*teams/2+$B244,1-$C244)</f>
        <v>0</v>
      </c>
      <c r="K244" s="3">
        <f t="shared" ca="1" si="179"/>
        <v>0</v>
      </c>
      <c r="L244" s="3">
        <f t="shared" ca="1" si="180"/>
        <v>0</v>
      </c>
      <c r="M244" s="3">
        <f t="shared" ca="1" si="181"/>
        <v>0</v>
      </c>
      <c r="N244" s="3">
        <f ca="1">OFFSET(Results!M$1,($A244-1)*teams/2+$B244,0)</f>
        <v>0</v>
      </c>
      <c r="O244" s="3">
        <f ca="1">IF(N244=0,0,VLOOKUP(E244,'Working - Table'!$C$2:$N$21,12,FALSE))</f>
        <v>0</v>
      </c>
      <c r="P244">
        <f t="shared" ca="1" si="182"/>
        <v>0</v>
      </c>
      <c r="Q244">
        <f t="shared" ca="1" si="183"/>
        <v>0</v>
      </c>
      <c r="R244">
        <f t="shared" ca="1" si="184"/>
        <v>0</v>
      </c>
    </row>
    <row r="245" spans="1:18" x14ac:dyDescent="0.25">
      <c r="A245" s="3">
        <f t="shared" si="177"/>
        <v>18</v>
      </c>
      <c r="B245" s="3">
        <f t="shared" si="175"/>
        <v>3</v>
      </c>
      <c r="C245" s="3">
        <f t="shared" si="176"/>
        <v>2</v>
      </c>
      <c r="D245" s="3">
        <f ca="1">OFFSET(Results!$G$1,($A245-1)*teams/2+$B245,$C245-1)</f>
        <v>0</v>
      </c>
      <c r="E245" s="3">
        <f ca="1">OFFSET(Results!$H$1,($A245-1)*teams/2+$B245,1-$C245)</f>
        <v>0</v>
      </c>
      <c r="F245" s="3">
        <f ca="1">OFFSET(Results!I$1,($A245-1)*teams/2+$B245,$C245-1)</f>
        <v>0</v>
      </c>
      <c r="G245" s="3">
        <f ca="1">OFFSET(Results!J$1,($A245-1)*teams/2+$B245,1-$C245)</f>
        <v>0</v>
      </c>
      <c r="H245" s="3">
        <f t="shared" ca="1" si="178"/>
        <v>0</v>
      </c>
      <c r="I245" s="3">
        <f ca="1">OFFSET(Results!K$1,($A245-1)*teams/2+$B245,$C245-1)</f>
        <v>0</v>
      </c>
      <c r="J245" s="3">
        <f ca="1">OFFSET(Results!L$1,($A245-1)*teams/2+$B245,1-$C245)</f>
        <v>0</v>
      </c>
      <c r="K245" s="3">
        <f t="shared" ca="1" si="179"/>
        <v>0</v>
      </c>
      <c r="L245" s="3">
        <f t="shared" ca="1" si="180"/>
        <v>0</v>
      </c>
      <c r="M245" s="3">
        <f t="shared" ca="1" si="181"/>
        <v>0</v>
      </c>
      <c r="N245" s="3">
        <f ca="1">OFFSET(Results!M$1,($A245-1)*teams/2+$B245,0)</f>
        <v>0</v>
      </c>
      <c r="O245" s="3">
        <f ca="1">IF(N245=0,0,VLOOKUP(E245,'Working - Table'!$C$2:$N$21,12,FALSE))</f>
        <v>0</v>
      </c>
      <c r="P245">
        <f t="shared" ca="1" si="182"/>
        <v>0</v>
      </c>
      <c r="Q245">
        <f t="shared" ca="1" si="183"/>
        <v>0</v>
      </c>
      <c r="R245">
        <f t="shared" ca="1" si="184"/>
        <v>0</v>
      </c>
    </row>
    <row r="246" spans="1:18" x14ac:dyDescent="0.25">
      <c r="A246" s="3">
        <f t="shared" si="177"/>
        <v>18</v>
      </c>
      <c r="B246" s="3">
        <f t="shared" si="175"/>
        <v>4</v>
      </c>
      <c r="C246" s="3">
        <f t="shared" si="176"/>
        <v>1</v>
      </c>
      <c r="D246" s="3">
        <f ca="1">OFFSET(Results!$G$1,($A246-1)*teams/2+$B246,$C246-1)</f>
        <v>0</v>
      </c>
      <c r="E246" s="3">
        <f ca="1">OFFSET(Results!$H$1,($A246-1)*teams/2+$B246,1-$C246)</f>
        <v>0</v>
      </c>
      <c r="F246" s="3">
        <f ca="1">OFFSET(Results!I$1,($A246-1)*teams/2+$B246,$C246-1)</f>
        <v>0</v>
      </c>
      <c r="G246" s="3">
        <f ca="1">OFFSET(Results!J$1,($A246-1)*teams/2+$B246,1-$C246)</f>
        <v>0</v>
      </c>
      <c r="H246" s="3">
        <f t="shared" ca="1" si="178"/>
        <v>0</v>
      </c>
      <c r="I246" s="3">
        <f ca="1">OFFSET(Results!K$1,($A246-1)*teams/2+$B246,$C246-1)</f>
        <v>0</v>
      </c>
      <c r="J246" s="3">
        <f ca="1">OFFSET(Results!L$1,($A246-1)*teams/2+$B246,1-$C246)</f>
        <v>0</v>
      </c>
      <c r="K246" s="3">
        <f t="shared" ca="1" si="179"/>
        <v>0</v>
      </c>
      <c r="L246" s="3">
        <f t="shared" ca="1" si="180"/>
        <v>0</v>
      </c>
      <c r="M246" s="3">
        <f t="shared" ca="1" si="181"/>
        <v>0</v>
      </c>
      <c r="N246" s="3">
        <f ca="1">OFFSET(Results!M$1,($A246-1)*teams/2+$B246,0)</f>
        <v>0</v>
      </c>
      <c r="O246" s="3">
        <f ca="1">IF(N246=0,0,VLOOKUP(E246,'Working - Table'!$C$2:$N$21,12,FALSE))</f>
        <v>0</v>
      </c>
      <c r="P246">
        <f t="shared" ca="1" si="182"/>
        <v>0</v>
      </c>
      <c r="Q246">
        <f t="shared" ca="1" si="183"/>
        <v>0</v>
      </c>
      <c r="R246">
        <f t="shared" ca="1" si="184"/>
        <v>0</v>
      </c>
    </row>
    <row r="247" spans="1:18" x14ac:dyDescent="0.25">
      <c r="A247" s="3">
        <f t="shared" si="177"/>
        <v>18</v>
      </c>
      <c r="B247" s="3">
        <f t="shared" si="175"/>
        <v>4</v>
      </c>
      <c r="C247" s="3">
        <f t="shared" si="176"/>
        <v>2</v>
      </c>
      <c r="D247" s="3">
        <f ca="1">OFFSET(Results!$G$1,($A247-1)*teams/2+$B247,$C247-1)</f>
        <v>0</v>
      </c>
      <c r="E247" s="3">
        <f ca="1">OFFSET(Results!$H$1,($A247-1)*teams/2+$B247,1-$C247)</f>
        <v>0</v>
      </c>
      <c r="F247" s="3">
        <f ca="1">OFFSET(Results!I$1,($A247-1)*teams/2+$B247,$C247-1)</f>
        <v>0</v>
      </c>
      <c r="G247" s="3">
        <f ca="1">OFFSET(Results!J$1,($A247-1)*teams/2+$B247,1-$C247)</f>
        <v>0</v>
      </c>
      <c r="H247" s="3">
        <f t="shared" ca="1" si="178"/>
        <v>0</v>
      </c>
      <c r="I247" s="3">
        <f ca="1">OFFSET(Results!K$1,($A247-1)*teams/2+$B247,$C247-1)</f>
        <v>0</v>
      </c>
      <c r="J247" s="3">
        <f ca="1">OFFSET(Results!L$1,($A247-1)*teams/2+$B247,1-$C247)</f>
        <v>0</v>
      </c>
      <c r="K247" s="3">
        <f t="shared" ca="1" si="179"/>
        <v>0</v>
      </c>
      <c r="L247" s="3">
        <f t="shared" ca="1" si="180"/>
        <v>0</v>
      </c>
      <c r="M247" s="3">
        <f t="shared" ca="1" si="181"/>
        <v>0</v>
      </c>
      <c r="N247" s="3">
        <f ca="1">OFFSET(Results!M$1,($A247-1)*teams/2+$B247,0)</f>
        <v>0</v>
      </c>
      <c r="O247" s="3">
        <f ca="1">IF(N247=0,0,VLOOKUP(E247,'Working - Table'!$C$2:$N$21,12,FALSE))</f>
        <v>0</v>
      </c>
      <c r="P247">
        <f t="shared" ca="1" si="182"/>
        <v>0</v>
      </c>
      <c r="Q247">
        <f t="shared" ca="1" si="183"/>
        <v>0</v>
      </c>
      <c r="R247">
        <f t="shared" ca="1" si="184"/>
        <v>0</v>
      </c>
    </row>
    <row r="248" spans="1:18" x14ac:dyDescent="0.25">
      <c r="A248" s="3">
        <f t="shared" si="177"/>
        <v>18</v>
      </c>
      <c r="B248" s="3">
        <f t="shared" si="175"/>
        <v>5</v>
      </c>
      <c r="C248" s="3">
        <f t="shared" si="176"/>
        <v>1</v>
      </c>
      <c r="D248" s="3">
        <f ca="1">OFFSET(Results!$G$1,($A248-1)*teams/2+$B248,$C248-1)</f>
        <v>0</v>
      </c>
      <c r="E248" s="3">
        <f ca="1">OFFSET(Results!$H$1,($A248-1)*teams/2+$B248,1-$C248)</f>
        <v>0</v>
      </c>
      <c r="F248" s="3">
        <f ca="1">OFFSET(Results!I$1,($A248-1)*teams/2+$B248,$C248-1)</f>
        <v>0</v>
      </c>
      <c r="G248" s="3">
        <f ca="1">OFFSET(Results!J$1,($A248-1)*teams/2+$B248,1-$C248)</f>
        <v>0</v>
      </c>
      <c r="H248" s="3">
        <f t="shared" ca="1" si="178"/>
        <v>0</v>
      </c>
      <c r="I248" s="3">
        <f ca="1">OFFSET(Results!K$1,($A248-1)*teams/2+$B248,$C248-1)</f>
        <v>0</v>
      </c>
      <c r="J248" s="3">
        <f ca="1">OFFSET(Results!L$1,($A248-1)*teams/2+$B248,1-$C248)</f>
        <v>0</v>
      </c>
      <c r="K248" s="3">
        <f t="shared" ca="1" si="179"/>
        <v>0</v>
      </c>
      <c r="L248" s="3">
        <f t="shared" ca="1" si="180"/>
        <v>0</v>
      </c>
      <c r="M248" s="3">
        <f t="shared" ca="1" si="181"/>
        <v>0</v>
      </c>
      <c r="N248" s="3">
        <f ca="1">OFFSET(Results!M$1,($A248-1)*teams/2+$B248,0)</f>
        <v>0</v>
      </c>
      <c r="O248" s="3">
        <f ca="1">IF(N248=0,0,VLOOKUP(E248,'Working - Table'!$C$2:$N$21,12,FALSE))</f>
        <v>0</v>
      </c>
      <c r="P248">
        <f t="shared" ca="1" si="182"/>
        <v>0</v>
      </c>
      <c r="Q248">
        <f t="shared" ca="1" si="183"/>
        <v>0</v>
      </c>
      <c r="R248">
        <f t="shared" ca="1" si="184"/>
        <v>0</v>
      </c>
    </row>
    <row r="249" spans="1:18" x14ac:dyDescent="0.25">
      <c r="A249" s="3">
        <f t="shared" si="177"/>
        <v>18</v>
      </c>
      <c r="B249" s="3">
        <f t="shared" si="175"/>
        <v>5</v>
      </c>
      <c r="C249" s="3">
        <f t="shared" si="176"/>
        <v>2</v>
      </c>
      <c r="D249" s="3">
        <f ca="1">OFFSET(Results!$G$1,($A249-1)*teams/2+$B249,$C249-1)</f>
        <v>0</v>
      </c>
      <c r="E249" s="3">
        <f ca="1">OFFSET(Results!$H$1,($A249-1)*teams/2+$B249,1-$C249)</f>
        <v>0</v>
      </c>
      <c r="F249" s="3">
        <f ca="1">OFFSET(Results!I$1,($A249-1)*teams/2+$B249,$C249-1)</f>
        <v>0</v>
      </c>
      <c r="G249" s="3">
        <f ca="1">OFFSET(Results!J$1,($A249-1)*teams/2+$B249,1-$C249)</f>
        <v>0</v>
      </c>
      <c r="H249" s="3">
        <f t="shared" ca="1" si="178"/>
        <v>0</v>
      </c>
      <c r="I249" s="3">
        <f ca="1">OFFSET(Results!K$1,($A249-1)*teams/2+$B249,$C249-1)</f>
        <v>0</v>
      </c>
      <c r="J249" s="3">
        <f ca="1">OFFSET(Results!L$1,($A249-1)*teams/2+$B249,1-$C249)</f>
        <v>0</v>
      </c>
      <c r="K249" s="3">
        <f t="shared" ca="1" si="179"/>
        <v>0</v>
      </c>
      <c r="L249" s="3">
        <f t="shared" ca="1" si="180"/>
        <v>0</v>
      </c>
      <c r="M249" s="3">
        <f t="shared" ca="1" si="181"/>
        <v>0</v>
      </c>
      <c r="N249" s="3">
        <f ca="1">OFFSET(Results!M$1,($A249-1)*teams/2+$B249,0)</f>
        <v>0</v>
      </c>
      <c r="O249" s="3">
        <f ca="1">IF(N249=0,0,VLOOKUP(E249,'Working - Table'!$C$2:$N$21,12,FALSE))</f>
        <v>0</v>
      </c>
      <c r="P249">
        <f t="shared" ca="1" si="182"/>
        <v>0</v>
      </c>
      <c r="Q249">
        <f t="shared" ca="1" si="183"/>
        <v>0</v>
      </c>
      <c r="R249">
        <f t="shared" ca="1" si="184"/>
        <v>0</v>
      </c>
    </row>
    <row r="250" spans="1:18" x14ac:dyDescent="0.25">
      <c r="A250" s="3">
        <f t="shared" si="177"/>
        <v>18</v>
      </c>
      <c r="B250" s="3">
        <f t="shared" si="175"/>
        <v>6</v>
      </c>
      <c r="C250" s="3">
        <f t="shared" si="176"/>
        <v>1</v>
      </c>
      <c r="D250" s="3">
        <f ca="1">OFFSET(Results!$G$1,($A250-1)*teams/2+$B250,$C250-1)</f>
        <v>0</v>
      </c>
      <c r="E250" s="3">
        <f ca="1">OFFSET(Results!$H$1,($A250-1)*teams/2+$B250,1-$C250)</f>
        <v>0</v>
      </c>
      <c r="F250" s="3">
        <f ca="1">OFFSET(Results!I$1,($A250-1)*teams/2+$B250,$C250-1)</f>
        <v>0</v>
      </c>
      <c r="G250" s="3">
        <f ca="1">OFFSET(Results!J$1,($A250-1)*teams/2+$B250,1-$C250)</f>
        <v>0</v>
      </c>
      <c r="H250" s="3">
        <f t="shared" ca="1" si="178"/>
        <v>0</v>
      </c>
      <c r="I250" s="3">
        <f ca="1">OFFSET(Results!K$1,($A250-1)*teams/2+$B250,$C250-1)</f>
        <v>0</v>
      </c>
      <c r="J250" s="3">
        <f ca="1">OFFSET(Results!L$1,($A250-1)*teams/2+$B250,1-$C250)</f>
        <v>0</v>
      </c>
      <c r="K250" s="3">
        <f t="shared" ca="1" si="179"/>
        <v>0</v>
      </c>
      <c r="L250" s="3">
        <f t="shared" ca="1" si="180"/>
        <v>0</v>
      </c>
      <c r="M250" s="3">
        <f t="shared" ca="1" si="181"/>
        <v>0</v>
      </c>
      <c r="N250" s="3">
        <f ca="1">OFFSET(Results!M$1,($A250-1)*teams/2+$B250,0)</f>
        <v>0</v>
      </c>
      <c r="O250" s="3">
        <f ca="1">IF(N250=0,0,VLOOKUP(E250,'Working - Table'!$C$2:$N$21,12,FALSE))</f>
        <v>0</v>
      </c>
      <c r="P250">
        <f t="shared" ca="1" si="182"/>
        <v>0</v>
      </c>
      <c r="Q250">
        <f t="shared" ca="1" si="183"/>
        <v>0</v>
      </c>
      <c r="R250">
        <f t="shared" ca="1" si="184"/>
        <v>0</v>
      </c>
    </row>
    <row r="251" spans="1:18" x14ac:dyDescent="0.25">
      <c r="A251" s="3">
        <f t="shared" si="177"/>
        <v>18</v>
      </c>
      <c r="B251" s="3">
        <f t="shared" si="175"/>
        <v>6</v>
      </c>
      <c r="C251" s="3">
        <f t="shared" si="176"/>
        <v>2</v>
      </c>
      <c r="D251" s="3">
        <f ca="1">OFFSET(Results!$G$1,($A251-1)*teams/2+$B251,$C251-1)</f>
        <v>0</v>
      </c>
      <c r="E251" s="3">
        <f ca="1">OFFSET(Results!$H$1,($A251-1)*teams/2+$B251,1-$C251)</f>
        <v>0</v>
      </c>
      <c r="F251" s="3">
        <f ca="1">OFFSET(Results!I$1,($A251-1)*teams/2+$B251,$C251-1)</f>
        <v>0</v>
      </c>
      <c r="G251" s="3">
        <f ca="1">OFFSET(Results!J$1,($A251-1)*teams/2+$B251,1-$C251)</f>
        <v>0</v>
      </c>
      <c r="H251" s="3">
        <f t="shared" ca="1" si="178"/>
        <v>0</v>
      </c>
      <c r="I251" s="3">
        <f ca="1">OFFSET(Results!K$1,($A251-1)*teams/2+$B251,$C251-1)</f>
        <v>0</v>
      </c>
      <c r="J251" s="3">
        <f ca="1">OFFSET(Results!L$1,($A251-1)*teams/2+$B251,1-$C251)</f>
        <v>0</v>
      </c>
      <c r="K251" s="3">
        <f t="shared" ca="1" si="179"/>
        <v>0</v>
      </c>
      <c r="L251" s="3">
        <f t="shared" ca="1" si="180"/>
        <v>0</v>
      </c>
      <c r="M251" s="3">
        <f t="shared" ca="1" si="181"/>
        <v>0</v>
      </c>
      <c r="N251" s="3">
        <f ca="1">OFFSET(Results!M$1,($A251-1)*teams/2+$B251,0)</f>
        <v>0</v>
      </c>
      <c r="O251" s="3">
        <f ca="1">IF(N251=0,0,VLOOKUP(E251,'Working - Table'!$C$2:$N$21,12,FALSE))</f>
        <v>0</v>
      </c>
      <c r="P251">
        <f t="shared" ca="1" si="182"/>
        <v>0</v>
      </c>
      <c r="Q251">
        <f t="shared" ca="1" si="183"/>
        <v>0</v>
      </c>
      <c r="R251">
        <f t="shared" ca="1" si="184"/>
        <v>0</v>
      </c>
    </row>
    <row r="252" spans="1:18" x14ac:dyDescent="0.25">
      <c r="A252" s="3">
        <f t="shared" si="177"/>
        <v>18</v>
      </c>
      <c r="B252" s="3">
        <f t="shared" si="175"/>
        <v>7</v>
      </c>
      <c r="C252" s="3">
        <f t="shared" si="176"/>
        <v>1</v>
      </c>
      <c r="D252" s="3">
        <f ca="1">OFFSET(Results!$G$1,($A252-1)*teams/2+$B252,$C252-1)</f>
        <v>0</v>
      </c>
      <c r="E252" s="3">
        <f ca="1">OFFSET(Results!$H$1,($A252-1)*teams/2+$B252,1-$C252)</f>
        <v>0</v>
      </c>
      <c r="F252" s="3">
        <f ca="1">OFFSET(Results!I$1,($A252-1)*teams/2+$B252,$C252-1)</f>
        <v>0</v>
      </c>
      <c r="G252" s="3">
        <f ca="1">OFFSET(Results!J$1,($A252-1)*teams/2+$B252,1-$C252)</f>
        <v>0</v>
      </c>
      <c r="H252" s="3">
        <f t="shared" ca="1" si="178"/>
        <v>0</v>
      </c>
      <c r="I252" s="3">
        <f ca="1">OFFSET(Results!K$1,($A252-1)*teams/2+$B252,$C252-1)</f>
        <v>0</v>
      </c>
      <c r="J252" s="3">
        <f ca="1">OFFSET(Results!L$1,($A252-1)*teams/2+$B252,1-$C252)</f>
        <v>0</v>
      </c>
      <c r="K252" s="3">
        <f t="shared" ca="1" si="179"/>
        <v>0</v>
      </c>
      <c r="L252" s="3">
        <f t="shared" ca="1" si="180"/>
        <v>0</v>
      </c>
      <c r="M252" s="3">
        <f t="shared" ca="1" si="181"/>
        <v>0</v>
      </c>
      <c r="N252" s="3">
        <f ca="1">OFFSET(Results!M$1,($A252-1)*teams/2+$B252,0)</f>
        <v>0</v>
      </c>
      <c r="O252" s="3">
        <f ca="1">IF(N252=0,0,VLOOKUP(E252,'Working - Table'!$C$2:$N$21,12,FALSE))</f>
        <v>0</v>
      </c>
      <c r="P252">
        <f t="shared" ca="1" si="182"/>
        <v>0</v>
      </c>
      <c r="Q252">
        <f t="shared" ca="1" si="183"/>
        <v>0</v>
      </c>
      <c r="R252">
        <f t="shared" ca="1" si="184"/>
        <v>0</v>
      </c>
    </row>
    <row r="253" spans="1:18" x14ac:dyDescent="0.25">
      <c r="A253" s="3">
        <f t="shared" si="177"/>
        <v>18</v>
      </c>
      <c r="B253" s="3">
        <f t="shared" si="175"/>
        <v>7</v>
      </c>
      <c r="C253" s="3">
        <f t="shared" si="176"/>
        <v>2</v>
      </c>
      <c r="D253" s="3">
        <f ca="1">OFFSET(Results!$G$1,($A253-1)*teams/2+$B253,$C253-1)</f>
        <v>0</v>
      </c>
      <c r="E253" s="3">
        <f ca="1">OFFSET(Results!$H$1,($A253-1)*teams/2+$B253,1-$C253)</f>
        <v>0</v>
      </c>
      <c r="F253" s="3">
        <f ca="1">OFFSET(Results!I$1,($A253-1)*teams/2+$B253,$C253-1)</f>
        <v>0</v>
      </c>
      <c r="G253" s="3">
        <f ca="1">OFFSET(Results!J$1,($A253-1)*teams/2+$B253,1-$C253)</f>
        <v>0</v>
      </c>
      <c r="H253" s="3">
        <f t="shared" ca="1" si="178"/>
        <v>0</v>
      </c>
      <c r="I253" s="3">
        <f ca="1">OFFSET(Results!K$1,($A253-1)*teams/2+$B253,$C253-1)</f>
        <v>0</v>
      </c>
      <c r="J253" s="3">
        <f ca="1">OFFSET(Results!L$1,($A253-1)*teams/2+$B253,1-$C253)</f>
        <v>0</v>
      </c>
      <c r="K253" s="3">
        <f t="shared" ca="1" si="179"/>
        <v>0</v>
      </c>
      <c r="L253" s="3">
        <f t="shared" ca="1" si="180"/>
        <v>0</v>
      </c>
      <c r="M253" s="3">
        <f t="shared" ca="1" si="181"/>
        <v>0</v>
      </c>
      <c r="N253" s="3">
        <f ca="1">OFFSET(Results!M$1,($A253-1)*teams/2+$B253,0)</f>
        <v>0</v>
      </c>
      <c r="O253" s="3">
        <f ca="1">IF(N253=0,0,VLOOKUP(E253,'Working - Table'!$C$2:$N$21,12,FALSE))</f>
        <v>0</v>
      </c>
      <c r="P253">
        <f t="shared" ca="1" si="182"/>
        <v>0</v>
      </c>
      <c r="Q253">
        <f t="shared" ca="1" si="183"/>
        <v>0</v>
      </c>
      <c r="R253">
        <f t="shared" ca="1" si="184"/>
        <v>0</v>
      </c>
    </row>
    <row r="254" spans="1:18" x14ac:dyDescent="0.25">
      <c r="A254" s="3">
        <f t="shared" si="177"/>
        <v>19</v>
      </c>
      <c r="B254" s="3">
        <f t="shared" si="175"/>
        <v>1</v>
      </c>
      <c r="C254" s="3">
        <f t="shared" si="176"/>
        <v>1</v>
      </c>
      <c r="D254" s="3">
        <f ca="1">OFFSET(Results!$G$1,($A254-1)*teams/2+$B254,$C254-1)</f>
        <v>0</v>
      </c>
      <c r="E254" s="3">
        <f ca="1">OFFSET(Results!$H$1,($A254-1)*teams/2+$B254,1-$C254)</f>
        <v>0</v>
      </c>
      <c r="F254" s="3">
        <f ca="1">OFFSET(Results!I$1,($A254-1)*teams/2+$B254,$C254-1)</f>
        <v>0</v>
      </c>
      <c r="G254" s="3">
        <f ca="1">OFFSET(Results!J$1,($A254-1)*teams/2+$B254,1-$C254)</f>
        <v>0</v>
      </c>
      <c r="H254" s="3">
        <f t="shared" ca="1" si="178"/>
        <v>0</v>
      </c>
      <c r="I254" s="3">
        <f ca="1">OFFSET(Results!K$1,($A254-1)*teams/2+$B254,$C254-1)</f>
        <v>0</v>
      </c>
      <c r="J254" s="3">
        <f ca="1">OFFSET(Results!L$1,($A254-1)*teams/2+$B254,1-$C254)</f>
        <v>0</v>
      </c>
      <c r="K254" s="3">
        <f t="shared" ca="1" si="179"/>
        <v>0</v>
      </c>
      <c r="L254" s="3">
        <f t="shared" ca="1" si="180"/>
        <v>0</v>
      </c>
      <c r="M254" s="3">
        <f t="shared" ca="1" si="181"/>
        <v>0</v>
      </c>
      <c r="N254" s="3">
        <f ca="1">OFFSET(Results!M$1,($A254-1)*teams/2+$B254,0)</f>
        <v>0</v>
      </c>
      <c r="O254" s="3">
        <f ca="1">IF(N254=0,0,VLOOKUP(E254,'Working - Table'!$C$2:$N$21,12,FALSE))</f>
        <v>0</v>
      </c>
      <c r="P254">
        <f t="shared" ca="1" si="182"/>
        <v>0</v>
      </c>
      <c r="Q254">
        <f t="shared" ca="1" si="183"/>
        <v>0</v>
      </c>
      <c r="R254">
        <f t="shared" ca="1" si="184"/>
        <v>0</v>
      </c>
    </row>
    <row r="255" spans="1:18" x14ac:dyDescent="0.25">
      <c r="A255" s="3">
        <f t="shared" si="177"/>
        <v>19</v>
      </c>
      <c r="B255" s="3">
        <f t="shared" si="175"/>
        <v>1</v>
      </c>
      <c r="C255" s="3">
        <f t="shared" si="176"/>
        <v>2</v>
      </c>
      <c r="D255" s="3">
        <f ca="1">OFFSET(Results!$G$1,($A255-1)*teams/2+$B255,$C255-1)</f>
        <v>0</v>
      </c>
      <c r="E255" s="3">
        <f ca="1">OFFSET(Results!$H$1,($A255-1)*teams/2+$B255,1-$C255)</f>
        <v>0</v>
      </c>
      <c r="F255" s="3">
        <f ca="1">OFFSET(Results!I$1,($A255-1)*teams/2+$B255,$C255-1)</f>
        <v>0</v>
      </c>
      <c r="G255" s="3">
        <f ca="1">OFFSET(Results!J$1,($A255-1)*teams/2+$B255,1-$C255)</f>
        <v>0</v>
      </c>
      <c r="H255" s="3">
        <f t="shared" ca="1" si="178"/>
        <v>0</v>
      </c>
      <c r="I255" s="3">
        <f ca="1">OFFSET(Results!K$1,($A255-1)*teams/2+$B255,$C255-1)</f>
        <v>0</v>
      </c>
      <c r="J255" s="3">
        <f ca="1">OFFSET(Results!L$1,($A255-1)*teams/2+$B255,1-$C255)</f>
        <v>0</v>
      </c>
      <c r="K255" s="3">
        <f t="shared" ca="1" si="179"/>
        <v>0</v>
      </c>
      <c r="L255" s="3">
        <f t="shared" ca="1" si="180"/>
        <v>0</v>
      </c>
      <c r="M255" s="3">
        <f t="shared" ca="1" si="181"/>
        <v>0</v>
      </c>
      <c r="N255" s="3">
        <f ca="1">OFFSET(Results!M$1,($A255-1)*teams/2+$B255,0)</f>
        <v>0</v>
      </c>
      <c r="O255" s="3">
        <f ca="1">IF(N255=0,0,VLOOKUP(E255,'Working - Table'!$C$2:$N$21,12,FALSE))</f>
        <v>0</v>
      </c>
      <c r="P255">
        <f t="shared" ca="1" si="182"/>
        <v>0</v>
      </c>
      <c r="Q255">
        <f t="shared" ca="1" si="183"/>
        <v>0</v>
      </c>
      <c r="R255">
        <f t="shared" ca="1" si="184"/>
        <v>0</v>
      </c>
    </row>
    <row r="256" spans="1:18" x14ac:dyDescent="0.25">
      <c r="A256" s="3">
        <f t="shared" si="177"/>
        <v>19</v>
      </c>
      <c r="B256" s="3">
        <f t="shared" si="175"/>
        <v>2</v>
      </c>
      <c r="C256" s="3">
        <f t="shared" si="176"/>
        <v>1</v>
      </c>
      <c r="D256" s="3">
        <f ca="1">OFFSET(Results!$G$1,($A256-1)*teams/2+$B256,$C256-1)</f>
        <v>0</v>
      </c>
      <c r="E256" s="3">
        <f ca="1">OFFSET(Results!$H$1,($A256-1)*teams/2+$B256,1-$C256)</f>
        <v>0</v>
      </c>
      <c r="F256" s="3">
        <f ca="1">OFFSET(Results!I$1,($A256-1)*teams/2+$B256,$C256-1)</f>
        <v>0</v>
      </c>
      <c r="G256" s="3">
        <f ca="1">OFFSET(Results!J$1,($A256-1)*teams/2+$B256,1-$C256)</f>
        <v>0</v>
      </c>
      <c r="H256" s="3">
        <f t="shared" ca="1" si="178"/>
        <v>0</v>
      </c>
      <c r="I256" s="3">
        <f ca="1">OFFSET(Results!K$1,($A256-1)*teams/2+$B256,$C256-1)</f>
        <v>0</v>
      </c>
      <c r="J256" s="3">
        <f ca="1">OFFSET(Results!L$1,($A256-1)*teams/2+$B256,1-$C256)</f>
        <v>0</v>
      </c>
      <c r="K256" s="3">
        <f t="shared" ca="1" si="179"/>
        <v>0</v>
      </c>
      <c r="L256" s="3">
        <f t="shared" ca="1" si="180"/>
        <v>0</v>
      </c>
      <c r="M256" s="3">
        <f t="shared" ca="1" si="181"/>
        <v>0</v>
      </c>
      <c r="N256" s="3">
        <f ca="1">OFFSET(Results!M$1,($A256-1)*teams/2+$B256,0)</f>
        <v>0</v>
      </c>
      <c r="O256" s="3">
        <f ca="1">IF(N256=0,0,VLOOKUP(E256,'Working - Table'!$C$2:$N$21,12,FALSE))</f>
        <v>0</v>
      </c>
      <c r="P256">
        <f t="shared" ca="1" si="182"/>
        <v>0</v>
      </c>
      <c r="Q256">
        <f t="shared" ca="1" si="183"/>
        <v>0</v>
      </c>
      <c r="R256">
        <f t="shared" ca="1" si="184"/>
        <v>0</v>
      </c>
    </row>
    <row r="257" spans="1:18" x14ac:dyDescent="0.25">
      <c r="A257" s="3">
        <f t="shared" si="177"/>
        <v>19</v>
      </c>
      <c r="B257" s="3">
        <f t="shared" si="175"/>
        <v>2</v>
      </c>
      <c r="C257" s="3">
        <f t="shared" si="176"/>
        <v>2</v>
      </c>
      <c r="D257" s="3">
        <f ca="1">OFFSET(Results!$G$1,($A257-1)*teams/2+$B257,$C257-1)</f>
        <v>0</v>
      </c>
      <c r="E257" s="3">
        <f ca="1">OFFSET(Results!$H$1,($A257-1)*teams/2+$B257,1-$C257)</f>
        <v>0</v>
      </c>
      <c r="F257" s="3">
        <f ca="1">OFFSET(Results!I$1,($A257-1)*teams/2+$B257,$C257-1)</f>
        <v>0</v>
      </c>
      <c r="G257" s="3">
        <f ca="1">OFFSET(Results!J$1,($A257-1)*teams/2+$B257,1-$C257)</f>
        <v>0</v>
      </c>
      <c r="H257" s="3">
        <f t="shared" ca="1" si="178"/>
        <v>0</v>
      </c>
      <c r="I257" s="3">
        <f ca="1">OFFSET(Results!K$1,($A257-1)*teams/2+$B257,$C257-1)</f>
        <v>0</v>
      </c>
      <c r="J257" s="3">
        <f ca="1">OFFSET(Results!L$1,($A257-1)*teams/2+$B257,1-$C257)</f>
        <v>0</v>
      </c>
      <c r="K257" s="3">
        <f t="shared" ca="1" si="179"/>
        <v>0</v>
      </c>
      <c r="L257" s="3">
        <f t="shared" ca="1" si="180"/>
        <v>0</v>
      </c>
      <c r="M257" s="3">
        <f t="shared" ca="1" si="181"/>
        <v>0</v>
      </c>
      <c r="N257" s="3">
        <f ca="1">OFFSET(Results!M$1,($A257-1)*teams/2+$B257,0)</f>
        <v>0</v>
      </c>
      <c r="O257" s="3">
        <f ca="1">IF(N257=0,0,VLOOKUP(E257,'Working - Table'!$C$2:$N$21,12,FALSE))</f>
        <v>0</v>
      </c>
      <c r="P257">
        <f t="shared" ca="1" si="182"/>
        <v>0</v>
      </c>
      <c r="Q257">
        <f t="shared" ca="1" si="183"/>
        <v>0</v>
      </c>
      <c r="R257">
        <f t="shared" ca="1" si="184"/>
        <v>0</v>
      </c>
    </row>
    <row r="258" spans="1:18" x14ac:dyDescent="0.25">
      <c r="A258" s="3">
        <f t="shared" si="177"/>
        <v>19</v>
      </c>
      <c r="B258" s="3">
        <f t="shared" si="175"/>
        <v>3</v>
      </c>
      <c r="C258" s="3">
        <f t="shared" si="176"/>
        <v>1</v>
      </c>
      <c r="D258" s="3">
        <f ca="1">OFFSET(Results!$G$1,($A258-1)*teams/2+$B258,$C258-1)</f>
        <v>0</v>
      </c>
      <c r="E258" s="3">
        <f ca="1">OFFSET(Results!$H$1,($A258-1)*teams/2+$B258,1-$C258)</f>
        <v>0</v>
      </c>
      <c r="F258" s="3">
        <f ca="1">OFFSET(Results!I$1,($A258-1)*teams/2+$B258,$C258-1)</f>
        <v>0</v>
      </c>
      <c r="G258" s="3">
        <f ca="1">OFFSET(Results!J$1,($A258-1)*teams/2+$B258,1-$C258)</f>
        <v>0</v>
      </c>
      <c r="H258" s="3">
        <f t="shared" ca="1" si="178"/>
        <v>0</v>
      </c>
      <c r="I258" s="3">
        <f ca="1">OFFSET(Results!K$1,($A258-1)*teams/2+$B258,$C258-1)</f>
        <v>0</v>
      </c>
      <c r="J258" s="3">
        <f ca="1">OFFSET(Results!L$1,($A258-1)*teams/2+$B258,1-$C258)</f>
        <v>0</v>
      </c>
      <c r="K258" s="3">
        <f t="shared" ca="1" si="179"/>
        <v>0</v>
      </c>
      <c r="L258" s="3">
        <f t="shared" ca="1" si="180"/>
        <v>0</v>
      </c>
      <c r="M258" s="3">
        <f t="shared" ca="1" si="181"/>
        <v>0</v>
      </c>
      <c r="N258" s="3">
        <f ca="1">OFFSET(Results!M$1,($A258-1)*teams/2+$B258,0)</f>
        <v>0</v>
      </c>
      <c r="O258" s="3">
        <f ca="1">IF(N258=0,0,VLOOKUP(E258,'Working - Table'!$C$2:$N$21,12,FALSE))</f>
        <v>0</v>
      </c>
      <c r="P258">
        <f t="shared" ca="1" si="182"/>
        <v>0</v>
      </c>
      <c r="Q258">
        <f t="shared" ca="1" si="183"/>
        <v>0</v>
      </c>
      <c r="R258">
        <f t="shared" ca="1" si="184"/>
        <v>0</v>
      </c>
    </row>
    <row r="259" spans="1:18" x14ac:dyDescent="0.25">
      <c r="A259" s="3">
        <f t="shared" si="177"/>
        <v>19</v>
      </c>
      <c r="B259" s="3">
        <f t="shared" si="175"/>
        <v>3</v>
      </c>
      <c r="C259" s="3">
        <f t="shared" si="176"/>
        <v>2</v>
      </c>
      <c r="D259" s="3">
        <f ca="1">OFFSET(Results!$G$1,($A259-1)*teams/2+$B259,$C259-1)</f>
        <v>0</v>
      </c>
      <c r="E259" s="3">
        <f ca="1">OFFSET(Results!$H$1,($A259-1)*teams/2+$B259,1-$C259)</f>
        <v>0</v>
      </c>
      <c r="F259" s="3">
        <f ca="1">OFFSET(Results!I$1,($A259-1)*teams/2+$B259,$C259-1)</f>
        <v>0</v>
      </c>
      <c r="G259" s="3">
        <f ca="1">OFFSET(Results!J$1,($A259-1)*teams/2+$B259,1-$C259)</f>
        <v>0</v>
      </c>
      <c r="H259" s="3">
        <f t="shared" ca="1" si="178"/>
        <v>0</v>
      </c>
      <c r="I259" s="3">
        <f ca="1">OFFSET(Results!K$1,($A259-1)*teams/2+$B259,$C259-1)</f>
        <v>0</v>
      </c>
      <c r="J259" s="3">
        <f ca="1">OFFSET(Results!L$1,($A259-1)*teams/2+$B259,1-$C259)</f>
        <v>0</v>
      </c>
      <c r="K259" s="3">
        <f t="shared" ca="1" si="179"/>
        <v>0</v>
      </c>
      <c r="L259" s="3">
        <f t="shared" ca="1" si="180"/>
        <v>0</v>
      </c>
      <c r="M259" s="3">
        <f t="shared" ca="1" si="181"/>
        <v>0</v>
      </c>
      <c r="N259" s="3">
        <f ca="1">OFFSET(Results!M$1,($A259-1)*teams/2+$B259,0)</f>
        <v>0</v>
      </c>
      <c r="O259" s="3">
        <f ca="1">IF(N259=0,0,VLOOKUP(E259,'Working - Table'!$C$2:$N$21,12,FALSE))</f>
        <v>0</v>
      </c>
      <c r="P259">
        <f t="shared" ca="1" si="182"/>
        <v>0</v>
      </c>
      <c r="Q259">
        <f t="shared" ca="1" si="183"/>
        <v>0</v>
      </c>
      <c r="R259">
        <f t="shared" ca="1" si="184"/>
        <v>0</v>
      </c>
    </row>
    <row r="260" spans="1:18" x14ac:dyDescent="0.25">
      <c r="A260" s="3">
        <f t="shared" si="177"/>
        <v>19</v>
      </c>
      <c r="B260" s="3">
        <f t="shared" ref="B260:B317" si="185">IF(B258=teams/2,1,B258+1)</f>
        <v>4</v>
      </c>
      <c r="C260" s="3">
        <f t="shared" si="176"/>
        <v>1</v>
      </c>
      <c r="D260" s="3">
        <f ca="1">OFFSET(Results!$G$1,($A260-1)*teams/2+$B260,$C260-1)</f>
        <v>0</v>
      </c>
      <c r="E260" s="3">
        <f ca="1">OFFSET(Results!$H$1,($A260-1)*teams/2+$B260,1-$C260)</f>
        <v>0</v>
      </c>
      <c r="F260" s="3">
        <f ca="1">OFFSET(Results!I$1,($A260-1)*teams/2+$B260,$C260-1)</f>
        <v>0</v>
      </c>
      <c r="G260" s="3">
        <f ca="1">OFFSET(Results!J$1,($A260-1)*teams/2+$B260,1-$C260)</f>
        <v>0</v>
      </c>
      <c r="H260" s="3">
        <f t="shared" ca="1" si="178"/>
        <v>0</v>
      </c>
      <c r="I260" s="3">
        <f ca="1">OFFSET(Results!K$1,($A260-1)*teams/2+$B260,$C260-1)</f>
        <v>0</v>
      </c>
      <c r="J260" s="3">
        <f ca="1">OFFSET(Results!L$1,($A260-1)*teams/2+$B260,1-$C260)</f>
        <v>0</v>
      </c>
      <c r="K260" s="3">
        <f t="shared" ca="1" si="179"/>
        <v>0</v>
      </c>
      <c r="L260" s="3">
        <f t="shared" ca="1" si="180"/>
        <v>0</v>
      </c>
      <c r="M260" s="3">
        <f t="shared" ca="1" si="181"/>
        <v>0</v>
      </c>
      <c r="N260" s="3">
        <f ca="1">OFFSET(Results!M$1,($A260-1)*teams/2+$B260,0)</f>
        <v>0</v>
      </c>
      <c r="O260" s="3">
        <f ca="1">IF(N260=0,0,VLOOKUP(E260,'Working - Table'!$C$2:$N$21,12,FALSE))</f>
        <v>0</v>
      </c>
      <c r="P260">
        <f t="shared" ca="1" si="182"/>
        <v>0</v>
      </c>
      <c r="Q260">
        <f t="shared" ca="1" si="183"/>
        <v>0</v>
      </c>
      <c r="R260">
        <f t="shared" ca="1" si="184"/>
        <v>0</v>
      </c>
    </row>
    <row r="261" spans="1:18" x14ac:dyDescent="0.25">
      <c r="A261" s="3">
        <f t="shared" si="177"/>
        <v>19</v>
      </c>
      <c r="B261" s="3">
        <f t="shared" si="185"/>
        <v>4</v>
      </c>
      <c r="C261" s="3">
        <f t="shared" si="176"/>
        <v>2</v>
      </c>
      <c r="D261" s="3">
        <f ca="1">OFFSET(Results!$G$1,($A261-1)*teams/2+$B261,$C261-1)</f>
        <v>0</v>
      </c>
      <c r="E261" s="3">
        <f ca="1">OFFSET(Results!$H$1,($A261-1)*teams/2+$B261,1-$C261)</f>
        <v>0</v>
      </c>
      <c r="F261" s="3">
        <f ca="1">OFFSET(Results!I$1,($A261-1)*teams/2+$B261,$C261-1)</f>
        <v>0</v>
      </c>
      <c r="G261" s="3">
        <f ca="1">OFFSET(Results!J$1,($A261-1)*teams/2+$B261,1-$C261)</f>
        <v>0</v>
      </c>
      <c r="H261" s="3">
        <f t="shared" ca="1" si="178"/>
        <v>0</v>
      </c>
      <c r="I261" s="3">
        <f ca="1">OFFSET(Results!K$1,($A261-1)*teams/2+$B261,$C261-1)</f>
        <v>0</v>
      </c>
      <c r="J261" s="3">
        <f ca="1">OFFSET(Results!L$1,($A261-1)*teams/2+$B261,1-$C261)</f>
        <v>0</v>
      </c>
      <c r="K261" s="3">
        <f t="shared" ca="1" si="179"/>
        <v>0</v>
      </c>
      <c r="L261" s="3">
        <f t="shared" ca="1" si="180"/>
        <v>0</v>
      </c>
      <c r="M261" s="3">
        <f t="shared" ca="1" si="181"/>
        <v>0</v>
      </c>
      <c r="N261" s="3">
        <f ca="1">OFFSET(Results!M$1,($A261-1)*teams/2+$B261,0)</f>
        <v>0</v>
      </c>
      <c r="O261" s="3">
        <f ca="1">IF(N261=0,0,VLOOKUP(E261,'Working - Table'!$C$2:$N$21,12,FALSE))</f>
        <v>0</v>
      </c>
      <c r="P261">
        <f t="shared" ca="1" si="182"/>
        <v>0</v>
      </c>
      <c r="Q261">
        <f t="shared" ca="1" si="183"/>
        <v>0</v>
      </c>
      <c r="R261">
        <f t="shared" ca="1" si="184"/>
        <v>0</v>
      </c>
    </row>
    <row r="262" spans="1:18" x14ac:dyDescent="0.25">
      <c r="A262" s="3">
        <f t="shared" si="177"/>
        <v>19</v>
      </c>
      <c r="B262" s="3">
        <f t="shared" si="185"/>
        <v>5</v>
      </c>
      <c r="C262" s="3">
        <f t="shared" si="176"/>
        <v>1</v>
      </c>
      <c r="D262" s="3">
        <f ca="1">OFFSET(Results!$G$1,($A262-1)*teams/2+$B262,$C262-1)</f>
        <v>0</v>
      </c>
      <c r="E262" s="3">
        <f ca="1">OFFSET(Results!$H$1,($A262-1)*teams/2+$B262,1-$C262)</f>
        <v>0</v>
      </c>
      <c r="F262" s="3">
        <f ca="1">OFFSET(Results!I$1,($A262-1)*teams/2+$B262,$C262-1)</f>
        <v>0</v>
      </c>
      <c r="G262" s="3">
        <f ca="1">OFFSET(Results!J$1,($A262-1)*teams/2+$B262,1-$C262)</f>
        <v>0</v>
      </c>
      <c r="H262" s="3">
        <f t="shared" ca="1" si="178"/>
        <v>0</v>
      </c>
      <c r="I262" s="3">
        <f ca="1">OFFSET(Results!K$1,($A262-1)*teams/2+$B262,$C262-1)</f>
        <v>0</v>
      </c>
      <c r="J262" s="3">
        <f ca="1">OFFSET(Results!L$1,($A262-1)*teams/2+$B262,1-$C262)</f>
        <v>0</v>
      </c>
      <c r="K262" s="3">
        <f t="shared" ca="1" si="179"/>
        <v>0</v>
      </c>
      <c r="L262" s="3">
        <f t="shared" ca="1" si="180"/>
        <v>0</v>
      </c>
      <c r="M262" s="3">
        <f t="shared" ca="1" si="181"/>
        <v>0</v>
      </c>
      <c r="N262" s="3">
        <f ca="1">OFFSET(Results!M$1,($A262-1)*teams/2+$B262,0)</f>
        <v>0</v>
      </c>
      <c r="O262" s="3">
        <f ca="1">IF(N262=0,0,VLOOKUP(E262,'Working - Table'!$C$2:$N$21,12,FALSE))</f>
        <v>0</v>
      </c>
      <c r="P262">
        <f t="shared" ca="1" si="182"/>
        <v>0</v>
      </c>
      <c r="Q262">
        <f t="shared" ca="1" si="183"/>
        <v>0</v>
      </c>
      <c r="R262">
        <f t="shared" ca="1" si="184"/>
        <v>0</v>
      </c>
    </row>
    <row r="263" spans="1:18" x14ac:dyDescent="0.25">
      <c r="A263" s="3">
        <f t="shared" si="177"/>
        <v>19</v>
      </c>
      <c r="B263" s="3">
        <f t="shared" si="185"/>
        <v>5</v>
      </c>
      <c r="C263" s="3">
        <f t="shared" si="176"/>
        <v>2</v>
      </c>
      <c r="D263" s="3">
        <f ca="1">OFFSET(Results!$G$1,($A263-1)*teams/2+$B263,$C263-1)</f>
        <v>0</v>
      </c>
      <c r="E263" s="3">
        <f ca="1">OFFSET(Results!$H$1,($A263-1)*teams/2+$B263,1-$C263)</f>
        <v>0</v>
      </c>
      <c r="F263" s="3">
        <f ca="1">OFFSET(Results!I$1,($A263-1)*teams/2+$B263,$C263-1)</f>
        <v>0</v>
      </c>
      <c r="G263" s="3">
        <f ca="1">OFFSET(Results!J$1,($A263-1)*teams/2+$B263,1-$C263)</f>
        <v>0</v>
      </c>
      <c r="H263" s="3">
        <f t="shared" ca="1" si="178"/>
        <v>0</v>
      </c>
      <c r="I263" s="3">
        <f ca="1">OFFSET(Results!K$1,($A263-1)*teams/2+$B263,$C263-1)</f>
        <v>0</v>
      </c>
      <c r="J263" s="3">
        <f ca="1">OFFSET(Results!L$1,($A263-1)*teams/2+$B263,1-$C263)</f>
        <v>0</v>
      </c>
      <c r="K263" s="3">
        <f t="shared" ca="1" si="179"/>
        <v>0</v>
      </c>
      <c r="L263" s="3">
        <f t="shared" ca="1" si="180"/>
        <v>0</v>
      </c>
      <c r="M263" s="3">
        <f t="shared" ca="1" si="181"/>
        <v>0</v>
      </c>
      <c r="N263" s="3">
        <f ca="1">OFFSET(Results!M$1,($A263-1)*teams/2+$B263,0)</f>
        <v>0</v>
      </c>
      <c r="O263" s="3">
        <f ca="1">IF(N263=0,0,VLOOKUP(E263,'Working - Table'!$C$2:$N$21,12,FALSE))</f>
        <v>0</v>
      </c>
      <c r="P263">
        <f t="shared" ca="1" si="182"/>
        <v>0</v>
      </c>
      <c r="Q263">
        <f t="shared" ca="1" si="183"/>
        <v>0</v>
      </c>
      <c r="R263">
        <f t="shared" ca="1" si="184"/>
        <v>0</v>
      </c>
    </row>
    <row r="264" spans="1:18" x14ac:dyDescent="0.25">
      <c r="A264" s="3">
        <f t="shared" si="177"/>
        <v>19</v>
      </c>
      <c r="B264" s="3">
        <f t="shared" si="185"/>
        <v>6</v>
      </c>
      <c r="C264" s="3">
        <f t="shared" si="176"/>
        <v>1</v>
      </c>
      <c r="D264" s="3">
        <f ca="1">OFFSET(Results!$G$1,($A264-1)*teams/2+$B264,$C264-1)</f>
        <v>0</v>
      </c>
      <c r="E264" s="3">
        <f ca="1">OFFSET(Results!$H$1,($A264-1)*teams/2+$B264,1-$C264)</f>
        <v>0</v>
      </c>
      <c r="F264" s="3">
        <f ca="1">OFFSET(Results!I$1,($A264-1)*teams/2+$B264,$C264-1)</f>
        <v>0</v>
      </c>
      <c r="G264" s="3">
        <f ca="1">OFFSET(Results!J$1,($A264-1)*teams/2+$B264,1-$C264)</f>
        <v>0</v>
      </c>
      <c r="H264" s="3">
        <f t="shared" ca="1" si="178"/>
        <v>0</v>
      </c>
      <c r="I264" s="3">
        <f ca="1">OFFSET(Results!K$1,($A264-1)*teams/2+$B264,$C264-1)</f>
        <v>0</v>
      </c>
      <c r="J264" s="3">
        <f ca="1">OFFSET(Results!L$1,($A264-1)*teams/2+$B264,1-$C264)</f>
        <v>0</v>
      </c>
      <c r="K264" s="3">
        <f t="shared" ca="1" si="179"/>
        <v>0</v>
      </c>
      <c r="L264" s="3">
        <f t="shared" ca="1" si="180"/>
        <v>0</v>
      </c>
      <c r="M264" s="3">
        <f t="shared" ca="1" si="181"/>
        <v>0</v>
      </c>
      <c r="N264" s="3">
        <f ca="1">OFFSET(Results!M$1,($A264-1)*teams/2+$B264,0)</f>
        <v>0</v>
      </c>
      <c r="O264" s="3">
        <f ca="1">IF(N264=0,0,VLOOKUP(E264,'Working - Table'!$C$2:$N$21,12,FALSE))</f>
        <v>0</v>
      </c>
      <c r="P264">
        <f t="shared" ca="1" si="182"/>
        <v>0</v>
      </c>
      <c r="Q264">
        <f t="shared" ca="1" si="183"/>
        <v>0</v>
      </c>
      <c r="R264">
        <f t="shared" ca="1" si="184"/>
        <v>0</v>
      </c>
    </row>
    <row r="265" spans="1:18" x14ac:dyDescent="0.25">
      <c r="A265" s="3">
        <f t="shared" si="177"/>
        <v>19</v>
      </c>
      <c r="B265" s="3">
        <f t="shared" si="185"/>
        <v>6</v>
      </c>
      <c r="C265" s="3">
        <f t="shared" si="176"/>
        <v>2</v>
      </c>
      <c r="D265" s="3">
        <f ca="1">OFFSET(Results!$G$1,($A265-1)*teams/2+$B265,$C265-1)</f>
        <v>0</v>
      </c>
      <c r="E265" s="3">
        <f ca="1">OFFSET(Results!$H$1,($A265-1)*teams/2+$B265,1-$C265)</f>
        <v>0</v>
      </c>
      <c r="F265" s="3">
        <f ca="1">OFFSET(Results!I$1,($A265-1)*teams/2+$B265,$C265-1)</f>
        <v>0</v>
      </c>
      <c r="G265" s="3">
        <f ca="1">OFFSET(Results!J$1,($A265-1)*teams/2+$B265,1-$C265)</f>
        <v>0</v>
      </c>
      <c r="H265" s="3">
        <f t="shared" ca="1" si="178"/>
        <v>0</v>
      </c>
      <c r="I265" s="3">
        <f ca="1">OFFSET(Results!K$1,($A265-1)*teams/2+$B265,$C265-1)</f>
        <v>0</v>
      </c>
      <c r="J265" s="3">
        <f ca="1">OFFSET(Results!L$1,($A265-1)*teams/2+$B265,1-$C265)</f>
        <v>0</v>
      </c>
      <c r="K265" s="3">
        <f t="shared" ca="1" si="179"/>
        <v>0</v>
      </c>
      <c r="L265" s="3">
        <f t="shared" ca="1" si="180"/>
        <v>0</v>
      </c>
      <c r="M265" s="3">
        <f t="shared" ca="1" si="181"/>
        <v>0</v>
      </c>
      <c r="N265" s="3">
        <f ca="1">OFFSET(Results!M$1,($A265-1)*teams/2+$B265,0)</f>
        <v>0</v>
      </c>
      <c r="O265" s="3">
        <f ca="1">IF(N265=0,0,VLOOKUP(E265,'Working - Table'!$C$2:$N$21,12,FALSE))</f>
        <v>0</v>
      </c>
      <c r="P265">
        <f t="shared" ca="1" si="182"/>
        <v>0</v>
      </c>
      <c r="Q265">
        <f t="shared" ca="1" si="183"/>
        <v>0</v>
      </c>
      <c r="R265">
        <f t="shared" ca="1" si="184"/>
        <v>0</v>
      </c>
    </row>
    <row r="266" spans="1:18" x14ac:dyDescent="0.25">
      <c r="A266" s="3">
        <f t="shared" si="177"/>
        <v>19</v>
      </c>
      <c r="B266" s="3">
        <f t="shared" si="185"/>
        <v>7</v>
      </c>
      <c r="C266" s="3">
        <f t="shared" si="176"/>
        <v>1</v>
      </c>
      <c r="D266" s="3">
        <f ca="1">OFFSET(Results!$G$1,($A266-1)*teams/2+$B266,$C266-1)</f>
        <v>0</v>
      </c>
      <c r="E266" s="3">
        <f ca="1">OFFSET(Results!$H$1,($A266-1)*teams/2+$B266,1-$C266)</f>
        <v>0</v>
      </c>
      <c r="F266" s="3">
        <f ca="1">OFFSET(Results!I$1,($A266-1)*teams/2+$B266,$C266-1)</f>
        <v>0</v>
      </c>
      <c r="G266" s="3">
        <f ca="1">OFFSET(Results!J$1,($A266-1)*teams/2+$B266,1-$C266)</f>
        <v>0</v>
      </c>
      <c r="H266" s="3">
        <f t="shared" ca="1" si="178"/>
        <v>0</v>
      </c>
      <c r="I266" s="3">
        <f ca="1">OFFSET(Results!K$1,($A266-1)*teams/2+$B266,$C266-1)</f>
        <v>0</v>
      </c>
      <c r="J266" s="3">
        <f ca="1">OFFSET(Results!L$1,($A266-1)*teams/2+$B266,1-$C266)</f>
        <v>0</v>
      </c>
      <c r="K266" s="3">
        <f t="shared" ca="1" si="179"/>
        <v>0</v>
      </c>
      <c r="L266" s="3">
        <f t="shared" ca="1" si="180"/>
        <v>0</v>
      </c>
      <c r="M266" s="3">
        <f t="shared" ca="1" si="181"/>
        <v>0</v>
      </c>
      <c r="N266" s="3">
        <f ca="1">OFFSET(Results!M$1,($A266-1)*teams/2+$B266,0)</f>
        <v>0</v>
      </c>
      <c r="O266" s="3">
        <f ca="1">IF(N266=0,0,VLOOKUP(E266,'Working - Table'!$C$2:$N$21,12,FALSE))</f>
        <v>0</v>
      </c>
      <c r="P266">
        <f t="shared" ca="1" si="182"/>
        <v>0</v>
      </c>
      <c r="Q266">
        <f t="shared" ca="1" si="183"/>
        <v>0</v>
      </c>
      <c r="R266">
        <f t="shared" ca="1" si="184"/>
        <v>0</v>
      </c>
    </row>
    <row r="267" spans="1:18" x14ac:dyDescent="0.25">
      <c r="A267" s="3">
        <f t="shared" si="177"/>
        <v>19</v>
      </c>
      <c r="B267" s="3">
        <f t="shared" si="185"/>
        <v>7</v>
      </c>
      <c r="C267" s="3">
        <f t="shared" si="176"/>
        <v>2</v>
      </c>
      <c r="D267" s="3">
        <f ca="1">OFFSET(Results!$G$1,($A267-1)*teams/2+$B267,$C267-1)</f>
        <v>0</v>
      </c>
      <c r="E267" s="3">
        <f ca="1">OFFSET(Results!$H$1,($A267-1)*teams/2+$B267,1-$C267)</f>
        <v>0</v>
      </c>
      <c r="F267" s="3">
        <f ca="1">OFFSET(Results!I$1,($A267-1)*teams/2+$B267,$C267-1)</f>
        <v>0</v>
      </c>
      <c r="G267" s="3">
        <f ca="1">OFFSET(Results!J$1,($A267-1)*teams/2+$B267,1-$C267)</f>
        <v>0</v>
      </c>
      <c r="H267" s="3">
        <f t="shared" ca="1" si="178"/>
        <v>0</v>
      </c>
      <c r="I267" s="3">
        <f ca="1">OFFSET(Results!K$1,($A267-1)*teams/2+$B267,$C267-1)</f>
        <v>0</v>
      </c>
      <c r="J267" s="3">
        <f ca="1">OFFSET(Results!L$1,($A267-1)*teams/2+$B267,1-$C267)</f>
        <v>0</v>
      </c>
      <c r="K267" s="3">
        <f t="shared" ca="1" si="179"/>
        <v>0</v>
      </c>
      <c r="L267" s="3">
        <f t="shared" ca="1" si="180"/>
        <v>0</v>
      </c>
      <c r="M267" s="3">
        <f t="shared" ca="1" si="181"/>
        <v>0</v>
      </c>
      <c r="N267" s="3">
        <f ca="1">OFFSET(Results!M$1,($A267-1)*teams/2+$B267,0)</f>
        <v>0</v>
      </c>
      <c r="O267" s="3">
        <f ca="1">IF(N267=0,0,VLOOKUP(E267,'Working - Table'!$C$2:$N$21,12,FALSE))</f>
        <v>0</v>
      </c>
      <c r="P267">
        <f t="shared" ca="1" si="182"/>
        <v>0</v>
      </c>
      <c r="Q267">
        <f t="shared" ca="1" si="183"/>
        <v>0</v>
      </c>
      <c r="R267">
        <f t="shared" ca="1" si="184"/>
        <v>0</v>
      </c>
    </row>
    <row r="268" spans="1:18" x14ac:dyDescent="0.25">
      <c r="A268" s="3">
        <f t="shared" si="177"/>
        <v>20</v>
      </c>
      <c r="B268" s="3">
        <f t="shared" si="185"/>
        <v>1</v>
      </c>
      <c r="C268" s="3">
        <f t="shared" si="176"/>
        <v>1</v>
      </c>
      <c r="D268" s="3">
        <f ca="1">OFFSET(Results!$G$1,($A268-1)*teams/2+$B268,$C268-1)</f>
        <v>0</v>
      </c>
      <c r="E268" s="3">
        <f ca="1">OFFSET(Results!$H$1,($A268-1)*teams/2+$B268,1-$C268)</f>
        <v>0</v>
      </c>
      <c r="F268" s="3">
        <f ca="1">OFFSET(Results!I$1,($A268-1)*teams/2+$B268,$C268-1)</f>
        <v>0</v>
      </c>
      <c r="G268" s="3">
        <f ca="1">OFFSET(Results!J$1,($A268-1)*teams/2+$B268,1-$C268)</f>
        <v>0</v>
      </c>
      <c r="H268" s="3">
        <f t="shared" ca="1" si="178"/>
        <v>0</v>
      </c>
      <c r="I268" s="3">
        <f ca="1">OFFSET(Results!K$1,($A268-1)*teams/2+$B268,$C268-1)</f>
        <v>0</v>
      </c>
      <c r="J268" s="3">
        <f ca="1">OFFSET(Results!L$1,($A268-1)*teams/2+$B268,1-$C268)</f>
        <v>0</v>
      </c>
      <c r="K268" s="3">
        <f t="shared" ca="1" si="179"/>
        <v>0</v>
      </c>
      <c r="L268" s="3">
        <f t="shared" ca="1" si="180"/>
        <v>0</v>
      </c>
      <c r="M268" s="3">
        <f t="shared" ca="1" si="181"/>
        <v>0</v>
      </c>
      <c r="N268" s="3">
        <f ca="1">OFFSET(Results!M$1,($A268-1)*teams/2+$B268,0)</f>
        <v>0</v>
      </c>
      <c r="O268" s="3">
        <f ca="1">IF(N268=0,0,VLOOKUP(E268,'Working - Table'!$C$2:$N$21,12,FALSE))</f>
        <v>0</v>
      </c>
      <c r="P268">
        <f t="shared" ca="1" si="182"/>
        <v>0</v>
      </c>
      <c r="Q268">
        <f t="shared" ca="1" si="183"/>
        <v>0</v>
      </c>
      <c r="R268">
        <f t="shared" ca="1" si="184"/>
        <v>0</v>
      </c>
    </row>
    <row r="269" spans="1:18" x14ac:dyDescent="0.25">
      <c r="A269" s="3">
        <f t="shared" si="177"/>
        <v>20</v>
      </c>
      <c r="B269" s="3">
        <f t="shared" si="185"/>
        <v>1</v>
      </c>
      <c r="C269" s="3">
        <f t="shared" si="176"/>
        <v>2</v>
      </c>
      <c r="D269" s="3">
        <f ca="1">OFFSET(Results!$G$1,($A269-1)*teams/2+$B269,$C269-1)</f>
        <v>0</v>
      </c>
      <c r="E269" s="3">
        <f ca="1">OFFSET(Results!$H$1,($A269-1)*teams/2+$B269,1-$C269)</f>
        <v>0</v>
      </c>
      <c r="F269" s="3">
        <f ca="1">OFFSET(Results!I$1,($A269-1)*teams/2+$B269,$C269-1)</f>
        <v>0</v>
      </c>
      <c r="G269" s="3">
        <f ca="1">OFFSET(Results!J$1,($A269-1)*teams/2+$B269,1-$C269)</f>
        <v>0</v>
      </c>
      <c r="H269" s="3">
        <f t="shared" ca="1" si="178"/>
        <v>0</v>
      </c>
      <c r="I269" s="3">
        <f ca="1">OFFSET(Results!K$1,($A269-1)*teams/2+$B269,$C269-1)</f>
        <v>0</v>
      </c>
      <c r="J269" s="3">
        <f ca="1">OFFSET(Results!L$1,($A269-1)*teams/2+$B269,1-$C269)</f>
        <v>0</v>
      </c>
      <c r="K269" s="3">
        <f t="shared" ca="1" si="179"/>
        <v>0</v>
      </c>
      <c r="L269" s="3">
        <f t="shared" ca="1" si="180"/>
        <v>0</v>
      </c>
      <c r="M269" s="3">
        <f t="shared" ca="1" si="181"/>
        <v>0</v>
      </c>
      <c r="N269" s="3">
        <f ca="1">OFFSET(Results!M$1,($A269-1)*teams/2+$B269,0)</f>
        <v>0</v>
      </c>
      <c r="O269" s="3">
        <f ca="1">IF(N269=0,0,VLOOKUP(E269,'Working - Table'!$C$2:$N$21,12,FALSE))</f>
        <v>0</v>
      </c>
      <c r="P269">
        <f t="shared" ca="1" si="182"/>
        <v>0</v>
      </c>
      <c r="Q269">
        <f t="shared" ca="1" si="183"/>
        <v>0</v>
      </c>
      <c r="R269">
        <f t="shared" ca="1" si="184"/>
        <v>0</v>
      </c>
    </row>
    <row r="270" spans="1:18" x14ac:dyDescent="0.25">
      <c r="A270" s="3">
        <f t="shared" si="177"/>
        <v>20</v>
      </c>
      <c r="B270" s="3">
        <f t="shared" si="185"/>
        <v>2</v>
      </c>
      <c r="C270" s="3">
        <f t="shared" si="176"/>
        <v>1</v>
      </c>
      <c r="D270" s="3">
        <f ca="1">OFFSET(Results!$G$1,($A270-1)*teams/2+$B270,$C270-1)</f>
        <v>0</v>
      </c>
      <c r="E270" s="3">
        <f ca="1">OFFSET(Results!$H$1,($A270-1)*teams/2+$B270,1-$C270)</f>
        <v>0</v>
      </c>
      <c r="F270" s="3">
        <f ca="1">OFFSET(Results!I$1,($A270-1)*teams/2+$B270,$C270-1)</f>
        <v>0</v>
      </c>
      <c r="G270" s="3">
        <f ca="1">OFFSET(Results!J$1,($A270-1)*teams/2+$B270,1-$C270)</f>
        <v>0</v>
      </c>
      <c r="H270" s="3">
        <f t="shared" ca="1" si="178"/>
        <v>0</v>
      </c>
      <c r="I270" s="3">
        <f ca="1">OFFSET(Results!K$1,($A270-1)*teams/2+$B270,$C270-1)</f>
        <v>0</v>
      </c>
      <c r="J270" s="3">
        <f ca="1">OFFSET(Results!L$1,($A270-1)*teams/2+$B270,1-$C270)</f>
        <v>0</v>
      </c>
      <c r="K270" s="3">
        <f t="shared" ca="1" si="179"/>
        <v>0</v>
      </c>
      <c r="L270" s="3">
        <f t="shared" ca="1" si="180"/>
        <v>0</v>
      </c>
      <c r="M270" s="3">
        <f t="shared" ca="1" si="181"/>
        <v>0</v>
      </c>
      <c r="N270" s="3">
        <f ca="1">OFFSET(Results!M$1,($A270-1)*teams/2+$B270,0)</f>
        <v>0</v>
      </c>
      <c r="O270" s="3">
        <f ca="1">IF(N270=0,0,VLOOKUP(E270,'Working - Table'!$C$2:$N$21,12,FALSE))</f>
        <v>0</v>
      </c>
      <c r="P270">
        <f t="shared" ca="1" si="182"/>
        <v>0</v>
      </c>
      <c r="Q270">
        <f t="shared" ca="1" si="183"/>
        <v>0</v>
      </c>
      <c r="R270">
        <f t="shared" ca="1" si="184"/>
        <v>0</v>
      </c>
    </row>
    <row r="271" spans="1:18" x14ac:dyDescent="0.25">
      <c r="A271" s="3">
        <f t="shared" si="177"/>
        <v>20</v>
      </c>
      <c r="B271" s="3">
        <f t="shared" si="185"/>
        <v>2</v>
      </c>
      <c r="C271" s="3">
        <f t="shared" si="176"/>
        <v>2</v>
      </c>
      <c r="D271" s="3">
        <f ca="1">OFFSET(Results!$G$1,($A271-1)*teams/2+$B271,$C271-1)</f>
        <v>0</v>
      </c>
      <c r="E271" s="3">
        <f ca="1">OFFSET(Results!$H$1,($A271-1)*teams/2+$B271,1-$C271)</f>
        <v>0</v>
      </c>
      <c r="F271" s="3">
        <f ca="1">OFFSET(Results!I$1,($A271-1)*teams/2+$B271,$C271-1)</f>
        <v>0</v>
      </c>
      <c r="G271" s="3">
        <f ca="1">OFFSET(Results!J$1,($A271-1)*teams/2+$B271,1-$C271)</f>
        <v>0</v>
      </c>
      <c r="H271" s="3">
        <f t="shared" ca="1" si="178"/>
        <v>0</v>
      </c>
      <c r="I271" s="3">
        <f ca="1">OFFSET(Results!K$1,($A271-1)*teams/2+$B271,$C271-1)</f>
        <v>0</v>
      </c>
      <c r="J271" s="3">
        <f ca="1">OFFSET(Results!L$1,($A271-1)*teams/2+$B271,1-$C271)</f>
        <v>0</v>
      </c>
      <c r="K271" s="3">
        <f t="shared" ca="1" si="179"/>
        <v>0</v>
      </c>
      <c r="L271" s="3">
        <f t="shared" ca="1" si="180"/>
        <v>0</v>
      </c>
      <c r="M271" s="3">
        <f t="shared" ca="1" si="181"/>
        <v>0</v>
      </c>
      <c r="N271" s="3">
        <f ca="1">OFFSET(Results!M$1,($A271-1)*teams/2+$B271,0)</f>
        <v>0</v>
      </c>
      <c r="O271" s="3">
        <f ca="1">IF(N271=0,0,VLOOKUP(E271,'Working - Table'!$C$2:$N$21,12,FALSE))</f>
        <v>0</v>
      </c>
      <c r="P271">
        <f t="shared" ca="1" si="182"/>
        <v>0</v>
      </c>
      <c r="Q271">
        <f t="shared" ca="1" si="183"/>
        <v>0</v>
      </c>
      <c r="R271">
        <f t="shared" ca="1" si="184"/>
        <v>0</v>
      </c>
    </row>
    <row r="272" spans="1:18" x14ac:dyDescent="0.25">
      <c r="A272" s="3">
        <f t="shared" si="177"/>
        <v>20</v>
      </c>
      <c r="B272" s="3">
        <f t="shared" si="185"/>
        <v>3</v>
      </c>
      <c r="C272" s="3">
        <f t="shared" si="176"/>
        <v>1</v>
      </c>
      <c r="D272" s="3">
        <f ca="1">OFFSET(Results!$G$1,($A272-1)*teams/2+$B272,$C272-1)</f>
        <v>0</v>
      </c>
      <c r="E272" s="3">
        <f ca="1">OFFSET(Results!$H$1,($A272-1)*teams/2+$B272,1-$C272)</f>
        <v>0</v>
      </c>
      <c r="F272" s="3">
        <f ca="1">OFFSET(Results!I$1,($A272-1)*teams/2+$B272,$C272-1)</f>
        <v>0</v>
      </c>
      <c r="G272" s="3">
        <f ca="1">OFFSET(Results!J$1,($A272-1)*teams/2+$B272,1-$C272)</f>
        <v>0</v>
      </c>
      <c r="H272" s="3">
        <f t="shared" ca="1" si="178"/>
        <v>0</v>
      </c>
      <c r="I272" s="3">
        <f ca="1">OFFSET(Results!K$1,($A272-1)*teams/2+$B272,$C272-1)</f>
        <v>0</v>
      </c>
      <c r="J272" s="3">
        <f ca="1">OFFSET(Results!L$1,($A272-1)*teams/2+$B272,1-$C272)</f>
        <v>0</v>
      </c>
      <c r="K272" s="3">
        <f t="shared" ca="1" si="179"/>
        <v>0</v>
      </c>
      <c r="L272" s="3">
        <f t="shared" ca="1" si="180"/>
        <v>0</v>
      </c>
      <c r="M272" s="3">
        <f t="shared" ca="1" si="181"/>
        <v>0</v>
      </c>
      <c r="N272" s="3">
        <f ca="1">OFFSET(Results!M$1,($A272-1)*teams/2+$B272,0)</f>
        <v>0</v>
      </c>
      <c r="O272" s="3">
        <f ca="1">IF(N272=0,0,VLOOKUP(E272,'Working - Table'!$C$2:$N$21,12,FALSE))</f>
        <v>0</v>
      </c>
      <c r="P272">
        <f t="shared" ca="1" si="182"/>
        <v>0</v>
      </c>
      <c r="Q272">
        <f t="shared" ca="1" si="183"/>
        <v>0</v>
      </c>
      <c r="R272">
        <f t="shared" ca="1" si="184"/>
        <v>0</v>
      </c>
    </row>
    <row r="273" spans="1:18" x14ac:dyDescent="0.25">
      <c r="A273" s="3">
        <f t="shared" si="177"/>
        <v>20</v>
      </c>
      <c r="B273" s="3">
        <f t="shared" si="185"/>
        <v>3</v>
      </c>
      <c r="C273" s="3">
        <f t="shared" si="176"/>
        <v>2</v>
      </c>
      <c r="D273" s="3">
        <f ca="1">OFFSET(Results!$G$1,($A273-1)*teams/2+$B273,$C273-1)</f>
        <v>0</v>
      </c>
      <c r="E273" s="3">
        <f ca="1">OFFSET(Results!$H$1,($A273-1)*teams/2+$B273,1-$C273)</f>
        <v>0</v>
      </c>
      <c r="F273" s="3">
        <f ca="1">OFFSET(Results!I$1,($A273-1)*teams/2+$B273,$C273-1)</f>
        <v>0</v>
      </c>
      <c r="G273" s="3">
        <f ca="1">OFFSET(Results!J$1,($A273-1)*teams/2+$B273,1-$C273)</f>
        <v>0</v>
      </c>
      <c r="H273" s="3">
        <f t="shared" ca="1" si="178"/>
        <v>0</v>
      </c>
      <c r="I273" s="3">
        <f ca="1">OFFSET(Results!K$1,($A273-1)*teams/2+$B273,$C273-1)</f>
        <v>0</v>
      </c>
      <c r="J273" s="3">
        <f ca="1">OFFSET(Results!L$1,($A273-1)*teams/2+$B273,1-$C273)</f>
        <v>0</v>
      </c>
      <c r="K273" s="3">
        <f t="shared" ca="1" si="179"/>
        <v>0</v>
      </c>
      <c r="L273" s="3">
        <f t="shared" ca="1" si="180"/>
        <v>0</v>
      </c>
      <c r="M273" s="3">
        <f t="shared" ca="1" si="181"/>
        <v>0</v>
      </c>
      <c r="N273" s="3">
        <f ca="1">OFFSET(Results!M$1,($A273-1)*teams/2+$B273,0)</f>
        <v>0</v>
      </c>
      <c r="O273" s="3">
        <f ca="1">IF(N273=0,0,VLOOKUP(E273,'Working - Table'!$C$2:$N$21,12,FALSE))</f>
        <v>0</v>
      </c>
      <c r="P273">
        <f t="shared" ca="1" si="182"/>
        <v>0</v>
      </c>
      <c r="Q273">
        <f t="shared" ca="1" si="183"/>
        <v>0</v>
      </c>
      <c r="R273">
        <f t="shared" ca="1" si="184"/>
        <v>0</v>
      </c>
    </row>
    <row r="274" spans="1:18" x14ac:dyDescent="0.25">
      <c r="A274" s="3">
        <f t="shared" si="177"/>
        <v>20</v>
      </c>
      <c r="B274" s="3">
        <f t="shared" si="185"/>
        <v>4</v>
      </c>
      <c r="C274" s="3">
        <f t="shared" si="176"/>
        <v>1</v>
      </c>
      <c r="D274" s="3">
        <f ca="1">OFFSET(Results!$G$1,($A274-1)*teams/2+$B274,$C274-1)</f>
        <v>0</v>
      </c>
      <c r="E274" s="3">
        <f ca="1">OFFSET(Results!$H$1,($A274-1)*teams/2+$B274,1-$C274)</f>
        <v>0</v>
      </c>
      <c r="F274" s="3">
        <f ca="1">OFFSET(Results!I$1,($A274-1)*teams/2+$B274,$C274-1)</f>
        <v>0</v>
      </c>
      <c r="G274" s="3">
        <f ca="1">OFFSET(Results!J$1,($A274-1)*teams/2+$B274,1-$C274)</f>
        <v>0</v>
      </c>
      <c r="H274" s="3">
        <f t="shared" ca="1" si="178"/>
        <v>0</v>
      </c>
      <c r="I274" s="3">
        <f ca="1">OFFSET(Results!K$1,($A274-1)*teams/2+$B274,$C274-1)</f>
        <v>0</v>
      </c>
      <c r="J274" s="3">
        <f ca="1">OFFSET(Results!L$1,($A274-1)*teams/2+$B274,1-$C274)</f>
        <v>0</v>
      </c>
      <c r="K274" s="3">
        <f t="shared" ca="1" si="179"/>
        <v>0</v>
      </c>
      <c r="L274" s="3">
        <f t="shared" ca="1" si="180"/>
        <v>0</v>
      </c>
      <c r="M274" s="3">
        <f t="shared" ca="1" si="181"/>
        <v>0</v>
      </c>
      <c r="N274" s="3">
        <f ca="1">OFFSET(Results!M$1,($A274-1)*teams/2+$B274,0)</f>
        <v>0</v>
      </c>
      <c r="O274" s="3">
        <f ca="1">IF(N274=0,0,VLOOKUP(E274,'Working - Table'!$C$2:$N$21,12,FALSE))</f>
        <v>0</v>
      </c>
      <c r="P274">
        <f t="shared" ca="1" si="182"/>
        <v>0</v>
      </c>
      <c r="Q274">
        <f t="shared" ca="1" si="183"/>
        <v>0</v>
      </c>
      <c r="R274">
        <f t="shared" ca="1" si="184"/>
        <v>0</v>
      </c>
    </row>
    <row r="275" spans="1:18" x14ac:dyDescent="0.25">
      <c r="A275" s="3">
        <f t="shared" si="177"/>
        <v>20</v>
      </c>
      <c r="B275" s="3">
        <f t="shared" si="185"/>
        <v>4</v>
      </c>
      <c r="C275" s="3">
        <f t="shared" si="176"/>
        <v>2</v>
      </c>
      <c r="D275" s="3">
        <f ca="1">OFFSET(Results!$G$1,($A275-1)*teams/2+$B275,$C275-1)</f>
        <v>0</v>
      </c>
      <c r="E275" s="3">
        <f ca="1">OFFSET(Results!$H$1,($A275-1)*teams/2+$B275,1-$C275)</f>
        <v>0</v>
      </c>
      <c r="F275" s="3">
        <f ca="1">OFFSET(Results!I$1,($A275-1)*teams/2+$B275,$C275-1)</f>
        <v>0</v>
      </c>
      <c r="G275" s="3">
        <f ca="1">OFFSET(Results!J$1,($A275-1)*teams/2+$B275,1-$C275)</f>
        <v>0</v>
      </c>
      <c r="H275" s="3">
        <f t="shared" ca="1" si="178"/>
        <v>0</v>
      </c>
      <c r="I275" s="3">
        <f ca="1">OFFSET(Results!K$1,($A275-1)*teams/2+$B275,$C275-1)</f>
        <v>0</v>
      </c>
      <c r="J275" s="3">
        <f ca="1">OFFSET(Results!L$1,($A275-1)*teams/2+$B275,1-$C275)</f>
        <v>0</v>
      </c>
      <c r="K275" s="3">
        <f t="shared" ca="1" si="179"/>
        <v>0</v>
      </c>
      <c r="L275" s="3">
        <f t="shared" ca="1" si="180"/>
        <v>0</v>
      </c>
      <c r="M275" s="3">
        <f t="shared" ca="1" si="181"/>
        <v>0</v>
      </c>
      <c r="N275" s="3">
        <f ca="1">OFFSET(Results!M$1,($A275-1)*teams/2+$B275,0)</f>
        <v>0</v>
      </c>
      <c r="O275" s="3">
        <f ca="1">IF(N275=0,0,VLOOKUP(E275,'Working - Table'!$C$2:$N$21,12,FALSE))</f>
        <v>0</v>
      </c>
      <c r="P275">
        <f t="shared" ca="1" si="182"/>
        <v>0</v>
      </c>
      <c r="Q275">
        <f t="shared" ca="1" si="183"/>
        <v>0</v>
      </c>
      <c r="R275">
        <f t="shared" ca="1" si="184"/>
        <v>0</v>
      </c>
    </row>
    <row r="276" spans="1:18" x14ac:dyDescent="0.25">
      <c r="A276" s="3">
        <f t="shared" si="177"/>
        <v>20</v>
      </c>
      <c r="B276" s="3">
        <f t="shared" si="185"/>
        <v>5</v>
      </c>
      <c r="C276" s="3">
        <f t="shared" si="176"/>
        <v>1</v>
      </c>
      <c r="D276" s="3">
        <f ca="1">OFFSET(Results!$G$1,($A276-1)*teams/2+$B276,$C276-1)</f>
        <v>0</v>
      </c>
      <c r="E276" s="3">
        <f ca="1">OFFSET(Results!$H$1,($A276-1)*teams/2+$B276,1-$C276)</f>
        <v>0</v>
      </c>
      <c r="F276" s="3">
        <f ca="1">OFFSET(Results!I$1,($A276-1)*teams/2+$B276,$C276-1)</f>
        <v>0</v>
      </c>
      <c r="G276" s="3">
        <f ca="1">OFFSET(Results!J$1,($A276-1)*teams/2+$B276,1-$C276)</f>
        <v>0</v>
      </c>
      <c r="H276" s="3">
        <f t="shared" ca="1" si="178"/>
        <v>0</v>
      </c>
      <c r="I276" s="3">
        <f ca="1">OFFSET(Results!K$1,($A276-1)*teams/2+$B276,$C276-1)</f>
        <v>0</v>
      </c>
      <c r="J276" s="3">
        <f ca="1">OFFSET(Results!L$1,($A276-1)*teams/2+$B276,1-$C276)</f>
        <v>0</v>
      </c>
      <c r="K276" s="3">
        <f t="shared" ca="1" si="179"/>
        <v>0</v>
      </c>
      <c r="L276" s="3">
        <f t="shared" ca="1" si="180"/>
        <v>0</v>
      </c>
      <c r="M276" s="3">
        <f t="shared" ca="1" si="181"/>
        <v>0</v>
      </c>
      <c r="N276" s="3">
        <f ca="1">OFFSET(Results!M$1,($A276-1)*teams/2+$B276,0)</f>
        <v>0</v>
      </c>
      <c r="O276" s="3">
        <f ca="1">IF(N276=0,0,VLOOKUP(E276,'Working - Table'!$C$2:$N$21,12,FALSE))</f>
        <v>0</v>
      </c>
      <c r="P276">
        <f t="shared" ca="1" si="182"/>
        <v>0</v>
      </c>
      <c r="Q276">
        <f t="shared" ca="1" si="183"/>
        <v>0</v>
      </c>
      <c r="R276">
        <f t="shared" ca="1" si="184"/>
        <v>0</v>
      </c>
    </row>
    <row r="277" spans="1:18" x14ac:dyDescent="0.25">
      <c r="A277" s="3">
        <f t="shared" si="177"/>
        <v>20</v>
      </c>
      <c r="B277" s="3">
        <f t="shared" si="185"/>
        <v>5</v>
      </c>
      <c r="C277" s="3">
        <f t="shared" si="176"/>
        <v>2</v>
      </c>
      <c r="D277" s="3">
        <f ca="1">OFFSET(Results!$G$1,($A277-1)*teams/2+$B277,$C277-1)</f>
        <v>0</v>
      </c>
      <c r="E277" s="3">
        <f ca="1">OFFSET(Results!$H$1,($A277-1)*teams/2+$B277,1-$C277)</f>
        <v>0</v>
      </c>
      <c r="F277" s="3">
        <f ca="1">OFFSET(Results!I$1,($A277-1)*teams/2+$B277,$C277-1)</f>
        <v>0</v>
      </c>
      <c r="G277" s="3">
        <f ca="1">OFFSET(Results!J$1,($A277-1)*teams/2+$B277,1-$C277)</f>
        <v>0</v>
      </c>
      <c r="H277" s="3">
        <f t="shared" ca="1" si="178"/>
        <v>0</v>
      </c>
      <c r="I277" s="3">
        <f ca="1">OFFSET(Results!K$1,($A277-1)*teams/2+$B277,$C277-1)</f>
        <v>0</v>
      </c>
      <c r="J277" s="3">
        <f ca="1">OFFSET(Results!L$1,($A277-1)*teams/2+$B277,1-$C277)</f>
        <v>0</v>
      </c>
      <c r="K277" s="3">
        <f t="shared" ca="1" si="179"/>
        <v>0</v>
      </c>
      <c r="L277" s="3">
        <f t="shared" ca="1" si="180"/>
        <v>0</v>
      </c>
      <c r="M277" s="3">
        <f t="shared" ca="1" si="181"/>
        <v>0</v>
      </c>
      <c r="N277" s="3">
        <f ca="1">OFFSET(Results!M$1,($A277-1)*teams/2+$B277,0)</f>
        <v>0</v>
      </c>
      <c r="O277" s="3">
        <f ca="1">IF(N277=0,0,VLOOKUP(E277,'Working - Table'!$C$2:$N$21,12,FALSE))</f>
        <v>0</v>
      </c>
      <c r="P277">
        <f t="shared" ca="1" si="182"/>
        <v>0</v>
      </c>
      <c r="Q277">
        <f t="shared" ca="1" si="183"/>
        <v>0</v>
      </c>
      <c r="R277">
        <f t="shared" ca="1" si="184"/>
        <v>0</v>
      </c>
    </row>
    <row r="278" spans="1:18" x14ac:dyDescent="0.25">
      <c r="A278" s="3">
        <f t="shared" si="177"/>
        <v>20</v>
      </c>
      <c r="B278" s="3">
        <f t="shared" si="185"/>
        <v>6</v>
      </c>
      <c r="C278" s="3">
        <f t="shared" si="176"/>
        <v>1</v>
      </c>
      <c r="D278" s="3">
        <f ca="1">OFFSET(Results!$G$1,($A278-1)*teams/2+$B278,$C278-1)</f>
        <v>0</v>
      </c>
      <c r="E278" s="3">
        <f ca="1">OFFSET(Results!$H$1,($A278-1)*teams/2+$B278,1-$C278)</f>
        <v>0</v>
      </c>
      <c r="F278" s="3">
        <f ca="1">OFFSET(Results!I$1,($A278-1)*teams/2+$B278,$C278-1)</f>
        <v>0</v>
      </c>
      <c r="G278" s="3">
        <f ca="1">OFFSET(Results!J$1,($A278-1)*teams/2+$B278,1-$C278)</f>
        <v>0</v>
      </c>
      <c r="H278" s="3">
        <f t="shared" ca="1" si="178"/>
        <v>0</v>
      </c>
      <c r="I278" s="3">
        <f ca="1">OFFSET(Results!K$1,($A278-1)*teams/2+$B278,$C278-1)</f>
        <v>0</v>
      </c>
      <c r="J278" s="3">
        <f ca="1">OFFSET(Results!L$1,($A278-1)*teams/2+$B278,1-$C278)</f>
        <v>0</v>
      </c>
      <c r="K278" s="3">
        <f t="shared" ca="1" si="179"/>
        <v>0</v>
      </c>
      <c r="L278" s="3">
        <f t="shared" ca="1" si="180"/>
        <v>0</v>
      </c>
      <c r="M278" s="3">
        <f t="shared" ca="1" si="181"/>
        <v>0</v>
      </c>
      <c r="N278" s="3">
        <f ca="1">OFFSET(Results!M$1,($A278-1)*teams/2+$B278,0)</f>
        <v>0</v>
      </c>
      <c r="O278" s="3">
        <f ca="1">IF(N278=0,0,VLOOKUP(E278,'Working - Table'!$C$2:$N$21,12,FALSE))</f>
        <v>0</v>
      </c>
      <c r="P278">
        <f t="shared" ca="1" si="182"/>
        <v>0</v>
      </c>
      <c r="Q278">
        <f t="shared" ca="1" si="183"/>
        <v>0</v>
      </c>
      <c r="R278">
        <f t="shared" ca="1" si="184"/>
        <v>0</v>
      </c>
    </row>
    <row r="279" spans="1:18" x14ac:dyDescent="0.25">
      <c r="A279" s="3">
        <f t="shared" si="177"/>
        <v>20</v>
      </c>
      <c r="B279" s="3">
        <f t="shared" si="185"/>
        <v>6</v>
      </c>
      <c r="C279" s="3">
        <f t="shared" si="176"/>
        <v>2</v>
      </c>
      <c r="D279" s="3">
        <f ca="1">OFFSET(Results!$G$1,($A279-1)*teams/2+$B279,$C279-1)</f>
        <v>0</v>
      </c>
      <c r="E279" s="3">
        <f ca="1">OFFSET(Results!$H$1,($A279-1)*teams/2+$B279,1-$C279)</f>
        <v>0</v>
      </c>
      <c r="F279" s="3">
        <f ca="1">OFFSET(Results!I$1,($A279-1)*teams/2+$B279,$C279-1)</f>
        <v>0</v>
      </c>
      <c r="G279" s="3">
        <f ca="1">OFFSET(Results!J$1,($A279-1)*teams/2+$B279,1-$C279)</f>
        <v>0</v>
      </c>
      <c r="H279" s="3">
        <f t="shared" ca="1" si="178"/>
        <v>0</v>
      </c>
      <c r="I279" s="3">
        <f ca="1">OFFSET(Results!K$1,($A279-1)*teams/2+$B279,$C279-1)</f>
        <v>0</v>
      </c>
      <c r="J279" s="3">
        <f ca="1">OFFSET(Results!L$1,($A279-1)*teams/2+$B279,1-$C279)</f>
        <v>0</v>
      </c>
      <c r="K279" s="3">
        <f t="shared" ca="1" si="179"/>
        <v>0</v>
      </c>
      <c r="L279" s="3">
        <f t="shared" ca="1" si="180"/>
        <v>0</v>
      </c>
      <c r="M279" s="3">
        <f t="shared" ca="1" si="181"/>
        <v>0</v>
      </c>
      <c r="N279" s="3">
        <f ca="1">OFFSET(Results!M$1,($A279-1)*teams/2+$B279,0)</f>
        <v>0</v>
      </c>
      <c r="O279" s="3">
        <f ca="1">IF(N279=0,0,VLOOKUP(E279,'Working - Table'!$C$2:$N$21,12,FALSE))</f>
        <v>0</v>
      </c>
      <c r="P279">
        <f t="shared" ca="1" si="182"/>
        <v>0</v>
      </c>
      <c r="Q279">
        <f t="shared" ca="1" si="183"/>
        <v>0</v>
      </c>
      <c r="R279">
        <f t="shared" ca="1" si="184"/>
        <v>0</v>
      </c>
    </row>
    <row r="280" spans="1:18" x14ac:dyDescent="0.25">
      <c r="A280" s="3">
        <f t="shared" si="177"/>
        <v>20</v>
      </c>
      <c r="B280" s="3">
        <f t="shared" si="185"/>
        <v>7</v>
      </c>
      <c r="C280" s="3">
        <f t="shared" si="176"/>
        <v>1</v>
      </c>
      <c r="D280" s="3">
        <f ca="1">OFFSET(Results!$G$1,($A280-1)*teams/2+$B280,$C280-1)</f>
        <v>0</v>
      </c>
      <c r="E280" s="3">
        <f ca="1">OFFSET(Results!$H$1,($A280-1)*teams/2+$B280,1-$C280)</f>
        <v>0</v>
      </c>
      <c r="F280" s="3">
        <f ca="1">OFFSET(Results!I$1,($A280-1)*teams/2+$B280,$C280-1)</f>
        <v>0</v>
      </c>
      <c r="G280" s="3">
        <f ca="1">OFFSET(Results!J$1,($A280-1)*teams/2+$B280,1-$C280)</f>
        <v>0</v>
      </c>
      <c r="H280" s="3">
        <f t="shared" ca="1" si="178"/>
        <v>0</v>
      </c>
      <c r="I280" s="3">
        <f ca="1">OFFSET(Results!K$1,($A280-1)*teams/2+$B280,$C280-1)</f>
        <v>0</v>
      </c>
      <c r="J280" s="3">
        <f ca="1">OFFSET(Results!L$1,($A280-1)*teams/2+$B280,1-$C280)</f>
        <v>0</v>
      </c>
      <c r="K280" s="3">
        <f t="shared" ca="1" si="179"/>
        <v>0</v>
      </c>
      <c r="L280" s="3">
        <f t="shared" ca="1" si="180"/>
        <v>0</v>
      </c>
      <c r="M280" s="3">
        <f t="shared" ca="1" si="181"/>
        <v>0</v>
      </c>
      <c r="N280" s="3">
        <f ca="1">OFFSET(Results!M$1,($A280-1)*teams/2+$B280,0)</f>
        <v>0</v>
      </c>
      <c r="O280" s="3">
        <f ca="1">IF(N280=0,0,VLOOKUP(E280,'Working - Table'!$C$2:$N$21,12,FALSE))</f>
        <v>0</v>
      </c>
      <c r="P280">
        <f t="shared" ca="1" si="182"/>
        <v>0</v>
      </c>
      <c r="Q280">
        <f t="shared" ca="1" si="183"/>
        <v>0</v>
      </c>
      <c r="R280">
        <f t="shared" ca="1" si="184"/>
        <v>0</v>
      </c>
    </row>
    <row r="281" spans="1:18" x14ac:dyDescent="0.25">
      <c r="A281" s="3">
        <f t="shared" si="177"/>
        <v>20</v>
      </c>
      <c r="B281" s="3">
        <f t="shared" si="185"/>
        <v>7</v>
      </c>
      <c r="C281" s="3">
        <f t="shared" si="176"/>
        <v>2</v>
      </c>
      <c r="D281" s="3">
        <f ca="1">OFFSET(Results!$G$1,($A281-1)*teams/2+$B281,$C281-1)</f>
        <v>0</v>
      </c>
      <c r="E281" s="3">
        <f ca="1">OFFSET(Results!$H$1,($A281-1)*teams/2+$B281,1-$C281)</f>
        <v>0</v>
      </c>
      <c r="F281" s="3">
        <f ca="1">OFFSET(Results!I$1,($A281-1)*teams/2+$B281,$C281-1)</f>
        <v>0</v>
      </c>
      <c r="G281" s="3">
        <f ca="1">OFFSET(Results!J$1,($A281-1)*teams/2+$B281,1-$C281)</f>
        <v>0</v>
      </c>
      <c r="H281" s="3">
        <f t="shared" ca="1" si="178"/>
        <v>0</v>
      </c>
      <c r="I281" s="3">
        <f ca="1">OFFSET(Results!K$1,($A281-1)*teams/2+$B281,$C281-1)</f>
        <v>0</v>
      </c>
      <c r="J281" s="3">
        <f ca="1">OFFSET(Results!L$1,($A281-1)*teams/2+$B281,1-$C281)</f>
        <v>0</v>
      </c>
      <c r="K281" s="3">
        <f t="shared" ca="1" si="179"/>
        <v>0</v>
      </c>
      <c r="L281" s="3">
        <f t="shared" ca="1" si="180"/>
        <v>0</v>
      </c>
      <c r="M281" s="3">
        <f t="shared" ca="1" si="181"/>
        <v>0</v>
      </c>
      <c r="N281" s="3">
        <f ca="1">OFFSET(Results!M$1,($A281-1)*teams/2+$B281,0)</f>
        <v>0</v>
      </c>
      <c r="O281" s="3">
        <f ca="1">IF(N281=0,0,VLOOKUP(E281,'Working - Table'!$C$2:$N$21,12,FALSE))</f>
        <v>0</v>
      </c>
      <c r="P281">
        <f t="shared" ca="1" si="182"/>
        <v>0</v>
      </c>
      <c r="Q281">
        <f t="shared" ca="1" si="183"/>
        <v>0</v>
      </c>
      <c r="R281">
        <f t="shared" ca="1" si="184"/>
        <v>0</v>
      </c>
    </row>
    <row r="282" spans="1:18" x14ac:dyDescent="0.25">
      <c r="A282" s="3">
        <f t="shared" si="177"/>
        <v>21</v>
      </c>
      <c r="B282" s="3">
        <f t="shared" si="185"/>
        <v>1</v>
      </c>
      <c r="C282" s="3">
        <f t="shared" si="176"/>
        <v>1</v>
      </c>
      <c r="D282" s="3">
        <f ca="1">OFFSET(Results!$G$1,($A282-1)*teams/2+$B282,$C282-1)</f>
        <v>0</v>
      </c>
      <c r="E282" s="3">
        <f ca="1">OFFSET(Results!$H$1,($A282-1)*teams/2+$B282,1-$C282)</f>
        <v>0</v>
      </c>
      <c r="F282" s="3">
        <f ca="1">OFFSET(Results!I$1,($A282-1)*teams/2+$B282,$C282-1)</f>
        <v>0</v>
      </c>
      <c r="G282" s="3">
        <f ca="1">OFFSET(Results!J$1,($A282-1)*teams/2+$B282,1-$C282)</f>
        <v>0</v>
      </c>
      <c r="H282" s="3">
        <f t="shared" ca="1" si="178"/>
        <v>0</v>
      </c>
      <c r="I282" s="3">
        <f ca="1">OFFSET(Results!K$1,($A282-1)*teams/2+$B282,$C282-1)</f>
        <v>0</v>
      </c>
      <c r="J282" s="3">
        <f ca="1">OFFSET(Results!L$1,($A282-1)*teams/2+$B282,1-$C282)</f>
        <v>0</v>
      </c>
      <c r="K282" s="3">
        <f t="shared" ca="1" si="179"/>
        <v>0</v>
      </c>
      <c r="L282" s="3">
        <f t="shared" ca="1" si="180"/>
        <v>0</v>
      </c>
      <c r="M282" s="3">
        <f t="shared" ca="1" si="181"/>
        <v>0</v>
      </c>
      <c r="N282" s="3">
        <f ca="1">OFFSET(Results!M$1,($A282-1)*teams/2+$B282,0)</f>
        <v>0</v>
      </c>
      <c r="O282" s="3">
        <f ca="1">IF(N282=0,0,VLOOKUP(E282,'Working - Table'!$C$2:$N$21,12,FALSE))</f>
        <v>0</v>
      </c>
      <c r="P282">
        <f t="shared" ca="1" si="182"/>
        <v>0</v>
      </c>
      <c r="Q282">
        <f t="shared" ca="1" si="183"/>
        <v>0</v>
      </c>
      <c r="R282">
        <f t="shared" ca="1" si="184"/>
        <v>0</v>
      </c>
    </row>
    <row r="283" spans="1:18" x14ac:dyDescent="0.25">
      <c r="A283" s="3">
        <f t="shared" si="177"/>
        <v>21</v>
      </c>
      <c r="B283" s="3">
        <f t="shared" si="185"/>
        <v>1</v>
      </c>
      <c r="C283" s="3">
        <f t="shared" ref="C283:C317" si="186">C269</f>
        <v>2</v>
      </c>
      <c r="D283" s="3">
        <f ca="1">OFFSET(Results!$G$1,($A283-1)*teams/2+$B283,$C283-1)</f>
        <v>0</v>
      </c>
      <c r="E283" s="3">
        <f ca="1">OFFSET(Results!$H$1,($A283-1)*teams/2+$B283,1-$C283)</f>
        <v>0</v>
      </c>
      <c r="F283" s="3">
        <f ca="1">OFFSET(Results!I$1,($A283-1)*teams/2+$B283,$C283-1)</f>
        <v>0</v>
      </c>
      <c r="G283" s="3">
        <f ca="1">OFFSET(Results!J$1,($A283-1)*teams/2+$B283,1-$C283)</f>
        <v>0</v>
      </c>
      <c r="H283" s="3">
        <f t="shared" ca="1" si="178"/>
        <v>0</v>
      </c>
      <c r="I283" s="3">
        <f ca="1">OFFSET(Results!K$1,($A283-1)*teams/2+$B283,$C283-1)</f>
        <v>0</v>
      </c>
      <c r="J283" s="3">
        <f ca="1">OFFSET(Results!L$1,($A283-1)*teams/2+$B283,1-$C283)</f>
        <v>0</v>
      </c>
      <c r="K283" s="3">
        <f t="shared" ca="1" si="179"/>
        <v>0</v>
      </c>
      <c r="L283" s="3">
        <f t="shared" ca="1" si="180"/>
        <v>0</v>
      </c>
      <c r="M283" s="3">
        <f t="shared" ca="1" si="181"/>
        <v>0</v>
      </c>
      <c r="N283" s="3">
        <f ca="1">OFFSET(Results!M$1,($A283-1)*teams/2+$B283,0)</f>
        <v>0</v>
      </c>
      <c r="O283" s="3">
        <f ca="1">IF(N283=0,0,VLOOKUP(E283,'Working - Table'!$C$2:$N$21,12,FALSE))</f>
        <v>0</v>
      </c>
      <c r="P283">
        <f t="shared" ca="1" si="182"/>
        <v>0</v>
      </c>
      <c r="Q283">
        <f t="shared" ca="1" si="183"/>
        <v>0</v>
      </c>
      <c r="R283">
        <f t="shared" ca="1" si="184"/>
        <v>0</v>
      </c>
    </row>
    <row r="284" spans="1:18" x14ac:dyDescent="0.25">
      <c r="A284" s="3">
        <f t="shared" ref="A284:A317" si="187">IF(B282=teams/2,A282+1,A282)</f>
        <v>21</v>
      </c>
      <c r="B284" s="3">
        <f t="shared" si="185"/>
        <v>2</v>
      </c>
      <c r="C284" s="3">
        <f t="shared" si="186"/>
        <v>1</v>
      </c>
      <c r="D284" s="3">
        <f ca="1">OFFSET(Results!$G$1,($A284-1)*teams/2+$B284,$C284-1)</f>
        <v>0</v>
      </c>
      <c r="E284" s="3">
        <f ca="1">OFFSET(Results!$H$1,($A284-1)*teams/2+$B284,1-$C284)</f>
        <v>0</v>
      </c>
      <c r="F284" s="3">
        <f ca="1">OFFSET(Results!I$1,($A284-1)*teams/2+$B284,$C284-1)</f>
        <v>0</v>
      </c>
      <c r="G284" s="3">
        <f ca="1">OFFSET(Results!J$1,($A284-1)*teams/2+$B284,1-$C284)</f>
        <v>0</v>
      </c>
      <c r="H284" s="3">
        <f t="shared" ref="H284:H317" ca="1" si="188">F284-G284</f>
        <v>0</v>
      </c>
      <c r="I284" s="3">
        <f ca="1">OFFSET(Results!K$1,($A284-1)*teams/2+$B284,$C284-1)</f>
        <v>0</v>
      </c>
      <c r="J284" s="3">
        <f ca="1">OFFSET(Results!L$1,($A284-1)*teams/2+$B284,1-$C284)</f>
        <v>0</v>
      </c>
      <c r="K284" s="3">
        <f t="shared" ref="K284:K317" ca="1" si="189">I284-J284</f>
        <v>0</v>
      </c>
      <c r="L284" s="3">
        <f t="shared" ref="L284:L317" ca="1" si="190">IF(N284=0,0,IF(F284&gt;G284,winpoints,IF(F284=G284,drawpoints,losspoints)))</f>
        <v>0</v>
      </c>
      <c r="M284" s="3">
        <f t="shared" ref="M284:M317" ca="1" si="191">IF(N284=0,0,IF(L284=losspoints,winpoints,IF(L284=drawpoints,drawpoints,losspoints)))</f>
        <v>0</v>
      </c>
      <c r="N284" s="3">
        <f ca="1">OFFSET(Results!M$1,($A284-1)*teams/2+$B284,0)</f>
        <v>0</v>
      </c>
      <c r="O284" s="3">
        <f ca="1">IF(N284=0,0,VLOOKUP(E284,'Working - Table'!$C$2:$N$21,12,FALSE))</f>
        <v>0</v>
      </c>
      <c r="P284">
        <f t="shared" ref="P284:P317" ca="1" si="192">N284*IF(F284&gt;G284,1,0)</f>
        <v>0</v>
      </c>
      <c r="Q284">
        <f t="shared" ref="Q284:Q317" ca="1" si="193">N284*IF(F284=G284,1,0)</f>
        <v>0</v>
      </c>
      <c r="R284">
        <f t="shared" ref="R284:R317" ca="1" si="194">N284*IF(F284&lt;G284,1,0)</f>
        <v>0</v>
      </c>
    </row>
    <row r="285" spans="1:18" x14ac:dyDescent="0.25">
      <c r="A285" s="3">
        <f t="shared" si="187"/>
        <v>21</v>
      </c>
      <c r="B285" s="3">
        <f t="shared" si="185"/>
        <v>2</v>
      </c>
      <c r="C285" s="3">
        <f t="shared" si="186"/>
        <v>2</v>
      </c>
      <c r="D285" s="3">
        <f ca="1">OFFSET(Results!$G$1,($A285-1)*teams/2+$B285,$C285-1)</f>
        <v>0</v>
      </c>
      <c r="E285" s="3">
        <f ca="1">OFFSET(Results!$H$1,($A285-1)*teams/2+$B285,1-$C285)</f>
        <v>0</v>
      </c>
      <c r="F285" s="3">
        <f ca="1">OFFSET(Results!I$1,($A285-1)*teams/2+$B285,$C285-1)</f>
        <v>0</v>
      </c>
      <c r="G285" s="3">
        <f ca="1">OFFSET(Results!J$1,($A285-1)*teams/2+$B285,1-$C285)</f>
        <v>0</v>
      </c>
      <c r="H285" s="3">
        <f t="shared" ca="1" si="188"/>
        <v>0</v>
      </c>
      <c r="I285" s="3">
        <f ca="1">OFFSET(Results!K$1,($A285-1)*teams/2+$B285,$C285-1)</f>
        <v>0</v>
      </c>
      <c r="J285" s="3">
        <f ca="1">OFFSET(Results!L$1,($A285-1)*teams/2+$B285,1-$C285)</f>
        <v>0</v>
      </c>
      <c r="K285" s="3">
        <f t="shared" ca="1" si="189"/>
        <v>0</v>
      </c>
      <c r="L285" s="3">
        <f t="shared" ca="1" si="190"/>
        <v>0</v>
      </c>
      <c r="M285" s="3">
        <f t="shared" ca="1" si="191"/>
        <v>0</v>
      </c>
      <c r="N285" s="3">
        <f ca="1">OFFSET(Results!M$1,($A285-1)*teams/2+$B285,0)</f>
        <v>0</v>
      </c>
      <c r="O285" s="3">
        <f ca="1">IF(N285=0,0,VLOOKUP(E285,'Working - Table'!$C$2:$N$21,12,FALSE))</f>
        <v>0</v>
      </c>
      <c r="P285">
        <f t="shared" ca="1" si="192"/>
        <v>0</v>
      </c>
      <c r="Q285">
        <f t="shared" ca="1" si="193"/>
        <v>0</v>
      </c>
      <c r="R285">
        <f t="shared" ca="1" si="194"/>
        <v>0</v>
      </c>
    </row>
    <row r="286" spans="1:18" x14ac:dyDescent="0.25">
      <c r="A286" s="3">
        <f t="shared" si="187"/>
        <v>21</v>
      </c>
      <c r="B286" s="3">
        <f t="shared" si="185"/>
        <v>3</v>
      </c>
      <c r="C286" s="3">
        <f t="shared" si="186"/>
        <v>1</v>
      </c>
      <c r="D286" s="3">
        <f ca="1">OFFSET(Results!$G$1,($A286-1)*teams/2+$B286,$C286-1)</f>
        <v>0</v>
      </c>
      <c r="E286" s="3">
        <f ca="1">OFFSET(Results!$H$1,($A286-1)*teams/2+$B286,1-$C286)</f>
        <v>0</v>
      </c>
      <c r="F286" s="3">
        <f ca="1">OFFSET(Results!I$1,($A286-1)*teams/2+$B286,$C286-1)</f>
        <v>0</v>
      </c>
      <c r="G286" s="3">
        <f ca="1">OFFSET(Results!J$1,($A286-1)*teams/2+$B286,1-$C286)</f>
        <v>0</v>
      </c>
      <c r="H286" s="3">
        <f t="shared" ca="1" si="188"/>
        <v>0</v>
      </c>
      <c r="I286" s="3">
        <f ca="1">OFFSET(Results!K$1,($A286-1)*teams/2+$B286,$C286-1)</f>
        <v>0</v>
      </c>
      <c r="J286" s="3">
        <f ca="1">OFFSET(Results!L$1,($A286-1)*teams/2+$B286,1-$C286)</f>
        <v>0</v>
      </c>
      <c r="K286" s="3">
        <f t="shared" ca="1" si="189"/>
        <v>0</v>
      </c>
      <c r="L286" s="3">
        <f t="shared" ca="1" si="190"/>
        <v>0</v>
      </c>
      <c r="M286" s="3">
        <f t="shared" ca="1" si="191"/>
        <v>0</v>
      </c>
      <c r="N286" s="3">
        <f ca="1">OFFSET(Results!M$1,($A286-1)*teams/2+$B286,0)</f>
        <v>0</v>
      </c>
      <c r="O286" s="3">
        <f ca="1">IF(N286=0,0,VLOOKUP(E286,'Working - Table'!$C$2:$N$21,12,FALSE))</f>
        <v>0</v>
      </c>
      <c r="P286">
        <f t="shared" ca="1" si="192"/>
        <v>0</v>
      </c>
      <c r="Q286">
        <f t="shared" ca="1" si="193"/>
        <v>0</v>
      </c>
      <c r="R286">
        <f t="shared" ca="1" si="194"/>
        <v>0</v>
      </c>
    </row>
    <row r="287" spans="1:18" x14ac:dyDescent="0.25">
      <c r="A287" s="3">
        <f t="shared" si="187"/>
        <v>21</v>
      </c>
      <c r="B287" s="3">
        <f t="shared" si="185"/>
        <v>3</v>
      </c>
      <c r="C287" s="3">
        <f t="shared" si="186"/>
        <v>2</v>
      </c>
      <c r="D287" s="3">
        <f ca="1">OFFSET(Results!$G$1,($A287-1)*teams/2+$B287,$C287-1)</f>
        <v>0</v>
      </c>
      <c r="E287" s="3">
        <f ca="1">OFFSET(Results!$H$1,($A287-1)*teams/2+$B287,1-$C287)</f>
        <v>0</v>
      </c>
      <c r="F287" s="3">
        <f ca="1">OFFSET(Results!I$1,($A287-1)*teams/2+$B287,$C287-1)</f>
        <v>0</v>
      </c>
      <c r="G287" s="3">
        <f ca="1">OFFSET(Results!J$1,($A287-1)*teams/2+$B287,1-$C287)</f>
        <v>0</v>
      </c>
      <c r="H287" s="3">
        <f t="shared" ca="1" si="188"/>
        <v>0</v>
      </c>
      <c r="I287" s="3">
        <f ca="1">OFFSET(Results!K$1,($A287-1)*teams/2+$B287,$C287-1)</f>
        <v>0</v>
      </c>
      <c r="J287" s="3">
        <f ca="1">OFFSET(Results!L$1,($A287-1)*teams/2+$B287,1-$C287)</f>
        <v>0</v>
      </c>
      <c r="K287" s="3">
        <f t="shared" ca="1" si="189"/>
        <v>0</v>
      </c>
      <c r="L287" s="3">
        <f t="shared" ca="1" si="190"/>
        <v>0</v>
      </c>
      <c r="M287" s="3">
        <f t="shared" ca="1" si="191"/>
        <v>0</v>
      </c>
      <c r="N287" s="3">
        <f ca="1">OFFSET(Results!M$1,($A287-1)*teams/2+$B287,0)</f>
        <v>0</v>
      </c>
      <c r="O287" s="3">
        <f ca="1">IF(N287=0,0,VLOOKUP(E287,'Working - Table'!$C$2:$N$21,12,FALSE))</f>
        <v>0</v>
      </c>
      <c r="P287">
        <f t="shared" ca="1" si="192"/>
        <v>0</v>
      </c>
      <c r="Q287">
        <f t="shared" ca="1" si="193"/>
        <v>0</v>
      </c>
      <c r="R287">
        <f t="shared" ca="1" si="194"/>
        <v>0</v>
      </c>
    </row>
    <row r="288" spans="1:18" x14ac:dyDescent="0.25">
      <c r="A288" s="3">
        <f t="shared" si="187"/>
        <v>21</v>
      </c>
      <c r="B288" s="3">
        <f t="shared" si="185"/>
        <v>4</v>
      </c>
      <c r="C288" s="3">
        <f t="shared" si="186"/>
        <v>1</v>
      </c>
      <c r="D288" s="3">
        <f ca="1">OFFSET(Results!$G$1,($A288-1)*teams/2+$B288,$C288-1)</f>
        <v>0</v>
      </c>
      <c r="E288" s="3">
        <f ca="1">OFFSET(Results!$H$1,($A288-1)*teams/2+$B288,1-$C288)</f>
        <v>0</v>
      </c>
      <c r="F288" s="3">
        <f ca="1">OFFSET(Results!I$1,($A288-1)*teams/2+$B288,$C288-1)</f>
        <v>0</v>
      </c>
      <c r="G288" s="3">
        <f ca="1">OFFSET(Results!J$1,($A288-1)*teams/2+$B288,1-$C288)</f>
        <v>0</v>
      </c>
      <c r="H288" s="3">
        <f t="shared" ca="1" si="188"/>
        <v>0</v>
      </c>
      <c r="I288" s="3">
        <f ca="1">OFFSET(Results!K$1,($A288-1)*teams/2+$B288,$C288-1)</f>
        <v>0</v>
      </c>
      <c r="J288" s="3">
        <f ca="1">OFFSET(Results!L$1,($A288-1)*teams/2+$B288,1-$C288)</f>
        <v>0</v>
      </c>
      <c r="K288" s="3">
        <f t="shared" ca="1" si="189"/>
        <v>0</v>
      </c>
      <c r="L288" s="3">
        <f t="shared" ca="1" si="190"/>
        <v>0</v>
      </c>
      <c r="M288" s="3">
        <f t="shared" ca="1" si="191"/>
        <v>0</v>
      </c>
      <c r="N288" s="3">
        <f ca="1">OFFSET(Results!M$1,($A288-1)*teams/2+$B288,0)</f>
        <v>0</v>
      </c>
      <c r="O288" s="3">
        <f ca="1">IF(N288=0,0,VLOOKUP(E288,'Working - Table'!$C$2:$N$21,12,FALSE))</f>
        <v>0</v>
      </c>
      <c r="P288">
        <f t="shared" ca="1" si="192"/>
        <v>0</v>
      </c>
      <c r="Q288">
        <f t="shared" ca="1" si="193"/>
        <v>0</v>
      </c>
      <c r="R288">
        <f t="shared" ca="1" si="194"/>
        <v>0</v>
      </c>
    </row>
    <row r="289" spans="1:18" x14ac:dyDescent="0.25">
      <c r="A289" s="3">
        <f t="shared" si="187"/>
        <v>21</v>
      </c>
      <c r="B289" s="3">
        <f t="shared" si="185"/>
        <v>4</v>
      </c>
      <c r="C289" s="3">
        <f t="shared" si="186"/>
        <v>2</v>
      </c>
      <c r="D289" s="3">
        <f ca="1">OFFSET(Results!$G$1,($A289-1)*teams/2+$B289,$C289-1)</f>
        <v>0</v>
      </c>
      <c r="E289" s="3">
        <f ca="1">OFFSET(Results!$H$1,($A289-1)*teams/2+$B289,1-$C289)</f>
        <v>0</v>
      </c>
      <c r="F289" s="3">
        <f ca="1">OFFSET(Results!I$1,($A289-1)*teams/2+$B289,$C289-1)</f>
        <v>0</v>
      </c>
      <c r="G289" s="3">
        <f ca="1">OFFSET(Results!J$1,($A289-1)*teams/2+$B289,1-$C289)</f>
        <v>0</v>
      </c>
      <c r="H289" s="3">
        <f t="shared" ca="1" si="188"/>
        <v>0</v>
      </c>
      <c r="I289" s="3">
        <f ca="1">OFFSET(Results!K$1,($A289-1)*teams/2+$B289,$C289-1)</f>
        <v>0</v>
      </c>
      <c r="J289" s="3">
        <f ca="1">OFFSET(Results!L$1,($A289-1)*teams/2+$B289,1-$C289)</f>
        <v>0</v>
      </c>
      <c r="K289" s="3">
        <f t="shared" ca="1" si="189"/>
        <v>0</v>
      </c>
      <c r="L289" s="3">
        <f t="shared" ca="1" si="190"/>
        <v>0</v>
      </c>
      <c r="M289" s="3">
        <f t="shared" ca="1" si="191"/>
        <v>0</v>
      </c>
      <c r="N289" s="3">
        <f ca="1">OFFSET(Results!M$1,($A289-1)*teams/2+$B289,0)</f>
        <v>0</v>
      </c>
      <c r="O289" s="3">
        <f ca="1">IF(N289=0,0,VLOOKUP(E289,'Working - Table'!$C$2:$N$21,12,FALSE))</f>
        <v>0</v>
      </c>
      <c r="P289">
        <f t="shared" ca="1" si="192"/>
        <v>0</v>
      </c>
      <c r="Q289">
        <f t="shared" ca="1" si="193"/>
        <v>0</v>
      </c>
      <c r="R289">
        <f t="shared" ca="1" si="194"/>
        <v>0</v>
      </c>
    </row>
    <row r="290" spans="1:18" x14ac:dyDescent="0.25">
      <c r="A290" s="3">
        <f t="shared" si="187"/>
        <v>21</v>
      </c>
      <c r="B290" s="3">
        <f t="shared" si="185"/>
        <v>5</v>
      </c>
      <c r="C290" s="3">
        <f t="shared" si="186"/>
        <v>1</v>
      </c>
      <c r="D290" s="3">
        <f ca="1">OFFSET(Results!$G$1,($A290-1)*teams/2+$B290,$C290-1)</f>
        <v>0</v>
      </c>
      <c r="E290" s="3">
        <f ca="1">OFFSET(Results!$H$1,($A290-1)*teams/2+$B290,1-$C290)</f>
        <v>0</v>
      </c>
      <c r="F290" s="3">
        <f ca="1">OFFSET(Results!I$1,($A290-1)*teams/2+$B290,$C290-1)</f>
        <v>0</v>
      </c>
      <c r="G290" s="3">
        <f ca="1">OFFSET(Results!J$1,($A290-1)*teams/2+$B290,1-$C290)</f>
        <v>0</v>
      </c>
      <c r="H290" s="3">
        <f t="shared" ca="1" si="188"/>
        <v>0</v>
      </c>
      <c r="I290" s="3">
        <f ca="1">OFFSET(Results!K$1,($A290-1)*teams/2+$B290,$C290-1)</f>
        <v>0</v>
      </c>
      <c r="J290" s="3">
        <f ca="1">OFFSET(Results!L$1,($A290-1)*teams/2+$B290,1-$C290)</f>
        <v>0</v>
      </c>
      <c r="K290" s="3">
        <f t="shared" ca="1" si="189"/>
        <v>0</v>
      </c>
      <c r="L290" s="3">
        <f t="shared" ca="1" si="190"/>
        <v>0</v>
      </c>
      <c r="M290" s="3">
        <f t="shared" ca="1" si="191"/>
        <v>0</v>
      </c>
      <c r="N290" s="3">
        <f ca="1">OFFSET(Results!M$1,($A290-1)*teams/2+$B290,0)</f>
        <v>0</v>
      </c>
      <c r="O290" s="3">
        <f ca="1">IF(N290=0,0,VLOOKUP(E290,'Working - Table'!$C$2:$N$21,12,FALSE))</f>
        <v>0</v>
      </c>
      <c r="P290">
        <f t="shared" ca="1" si="192"/>
        <v>0</v>
      </c>
      <c r="Q290">
        <f t="shared" ca="1" si="193"/>
        <v>0</v>
      </c>
      <c r="R290">
        <f t="shared" ca="1" si="194"/>
        <v>0</v>
      </c>
    </row>
    <row r="291" spans="1:18" x14ac:dyDescent="0.25">
      <c r="A291" s="3">
        <f t="shared" si="187"/>
        <v>21</v>
      </c>
      <c r="B291" s="3">
        <f t="shared" si="185"/>
        <v>5</v>
      </c>
      <c r="C291" s="3">
        <f t="shared" si="186"/>
        <v>2</v>
      </c>
      <c r="D291" s="3">
        <f ca="1">OFFSET(Results!$G$1,($A291-1)*teams/2+$B291,$C291-1)</f>
        <v>0</v>
      </c>
      <c r="E291" s="3">
        <f ca="1">OFFSET(Results!$H$1,($A291-1)*teams/2+$B291,1-$C291)</f>
        <v>0</v>
      </c>
      <c r="F291" s="3">
        <f ca="1">OFFSET(Results!I$1,($A291-1)*teams/2+$B291,$C291-1)</f>
        <v>0</v>
      </c>
      <c r="G291" s="3">
        <f ca="1">OFFSET(Results!J$1,($A291-1)*teams/2+$B291,1-$C291)</f>
        <v>0</v>
      </c>
      <c r="H291" s="3">
        <f t="shared" ca="1" si="188"/>
        <v>0</v>
      </c>
      <c r="I291" s="3">
        <f ca="1">OFFSET(Results!K$1,($A291-1)*teams/2+$B291,$C291-1)</f>
        <v>0</v>
      </c>
      <c r="J291" s="3">
        <f ca="1">OFFSET(Results!L$1,($A291-1)*teams/2+$B291,1-$C291)</f>
        <v>0</v>
      </c>
      <c r="K291" s="3">
        <f t="shared" ca="1" si="189"/>
        <v>0</v>
      </c>
      <c r="L291" s="3">
        <f t="shared" ca="1" si="190"/>
        <v>0</v>
      </c>
      <c r="M291" s="3">
        <f t="shared" ca="1" si="191"/>
        <v>0</v>
      </c>
      <c r="N291" s="3">
        <f ca="1">OFFSET(Results!M$1,($A291-1)*teams/2+$B291,0)</f>
        <v>0</v>
      </c>
      <c r="O291" s="3">
        <f ca="1">IF(N291=0,0,VLOOKUP(E291,'Working - Table'!$C$2:$N$21,12,FALSE))</f>
        <v>0</v>
      </c>
      <c r="P291">
        <f t="shared" ca="1" si="192"/>
        <v>0</v>
      </c>
      <c r="Q291">
        <f t="shared" ca="1" si="193"/>
        <v>0</v>
      </c>
      <c r="R291">
        <f t="shared" ca="1" si="194"/>
        <v>0</v>
      </c>
    </row>
    <row r="292" spans="1:18" x14ac:dyDescent="0.25">
      <c r="A292" s="3">
        <f t="shared" si="187"/>
        <v>21</v>
      </c>
      <c r="B292" s="3">
        <f t="shared" si="185"/>
        <v>6</v>
      </c>
      <c r="C292" s="3">
        <f t="shared" si="186"/>
        <v>1</v>
      </c>
      <c r="D292" s="3">
        <f ca="1">OFFSET(Results!$G$1,($A292-1)*teams/2+$B292,$C292-1)</f>
        <v>0</v>
      </c>
      <c r="E292" s="3">
        <f ca="1">OFFSET(Results!$H$1,($A292-1)*teams/2+$B292,1-$C292)</f>
        <v>0</v>
      </c>
      <c r="F292" s="3">
        <f ca="1">OFFSET(Results!I$1,($A292-1)*teams/2+$B292,$C292-1)</f>
        <v>0</v>
      </c>
      <c r="G292" s="3">
        <f ca="1">OFFSET(Results!J$1,($A292-1)*teams/2+$B292,1-$C292)</f>
        <v>0</v>
      </c>
      <c r="H292" s="3">
        <f t="shared" ca="1" si="188"/>
        <v>0</v>
      </c>
      <c r="I292" s="3">
        <f ca="1">OFFSET(Results!K$1,($A292-1)*teams/2+$B292,$C292-1)</f>
        <v>0</v>
      </c>
      <c r="J292" s="3">
        <f ca="1">OFFSET(Results!L$1,($A292-1)*teams/2+$B292,1-$C292)</f>
        <v>0</v>
      </c>
      <c r="K292" s="3">
        <f t="shared" ca="1" si="189"/>
        <v>0</v>
      </c>
      <c r="L292" s="3">
        <f t="shared" ca="1" si="190"/>
        <v>0</v>
      </c>
      <c r="M292" s="3">
        <f t="shared" ca="1" si="191"/>
        <v>0</v>
      </c>
      <c r="N292" s="3">
        <f ca="1">OFFSET(Results!M$1,($A292-1)*teams/2+$B292,0)</f>
        <v>0</v>
      </c>
      <c r="O292" s="3">
        <f ca="1">IF(N292=0,0,VLOOKUP(E292,'Working - Table'!$C$2:$N$21,12,FALSE))</f>
        <v>0</v>
      </c>
      <c r="P292">
        <f t="shared" ca="1" si="192"/>
        <v>0</v>
      </c>
      <c r="Q292">
        <f t="shared" ca="1" si="193"/>
        <v>0</v>
      </c>
      <c r="R292">
        <f t="shared" ca="1" si="194"/>
        <v>0</v>
      </c>
    </row>
    <row r="293" spans="1:18" x14ac:dyDescent="0.25">
      <c r="A293" s="3">
        <f t="shared" si="187"/>
        <v>21</v>
      </c>
      <c r="B293" s="3">
        <f t="shared" si="185"/>
        <v>6</v>
      </c>
      <c r="C293" s="3">
        <f t="shared" si="186"/>
        <v>2</v>
      </c>
      <c r="D293" s="3">
        <f ca="1">OFFSET(Results!$G$1,($A293-1)*teams/2+$B293,$C293-1)</f>
        <v>0</v>
      </c>
      <c r="E293" s="3">
        <f ca="1">OFFSET(Results!$H$1,($A293-1)*teams/2+$B293,1-$C293)</f>
        <v>0</v>
      </c>
      <c r="F293" s="3">
        <f ca="1">OFFSET(Results!I$1,($A293-1)*teams/2+$B293,$C293-1)</f>
        <v>0</v>
      </c>
      <c r="G293" s="3">
        <f ca="1">OFFSET(Results!J$1,($A293-1)*teams/2+$B293,1-$C293)</f>
        <v>0</v>
      </c>
      <c r="H293" s="3">
        <f t="shared" ca="1" si="188"/>
        <v>0</v>
      </c>
      <c r="I293" s="3">
        <f ca="1">OFFSET(Results!K$1,($A293-1)*teams/2+$B293,$C293-1)</f>
        <v>0</v>
      </c>
      <c r="J293" s="3">
        <f ca="1">OFFSET(Results!L$1,($A293-1)*teams/2+$B293,1-$C293)</f>
        <v>0</v>
      </c>
      <c r="K293" s="3">
        <f t="shared" ca="1" si="189"/>
        <v>0</v>
      </c>
      <c r="L293" s="3">
        <f t="shared" ca="1" si="190"/>
        <v>0</v>
      </c>
      <c r="M293" s="3">
        <f t="shared" ca="1" si="191"/>
        <v>0</v>
      </c>
      <c r="N293" s="3">
        <f ca="1">OFFSET(Results!M$1,($A293-1)*teams/2+$B293,0)</f>
        <v>0</v>
      </c>
      <c r="O293" s="3">
        <f ca="1">IF(N293=0,0,VLOOKUP(E293,'Working - Table'!$C$2:$N$21,12,FALSE))</f>
        <v>0</v>
      </c>
      <c r="P293">
        <f t="shared" ca="1" si="192"/>
        <v>0</v>
      </c>
      <c r="Q293">
        <f t="shared" ca="1" si="193"/>
        <v>0</v>
      </c>
      <c r="R293">
        <f t="shared" ca="1" si="194"/>
        <v>0</v>
      </c>
    </row>
    <row r="294" spans="1:18" x14ac:dyDescent="0.25">
      <c r="A294" s="3">
        <f t="shared" si="187"/>
        <v>21</v>
      </c>
      <c r="B294" s="3">
        <f t="shared" si="185"/>
        <v>7</v>
      </c>
      <c r="C294" s="3">
        <f t="shared" si="186"/>
        <v>1</v>
      </c>
      <c r="D294" s="3">
        <f ca="1">OFFSET(Results!$G$1,($A294-1)*teams/2+$B294,$C294-1)</f>
        <v>0</v>
      </c>
      <c r="E294" s="3">
        <f ca="1">OFFSET(Results!$H$1,($A294-1)*teams/2+$B294,1-$C294)</f>
        <v>0</v>
      </c>
      <c r="F294" s="3">
        <f ca="1">OFFSET(Results!I$1,($A294-1)*teams/2+$B294,$C294-1)</f>
        <v>0</v>
      </c>
      <c r="G294" s="3">
        <f ca="1">OFFSET(Results!J$1,($A294-1)*teams/2+$B294,1-$C294)</f>
        <v>0</v>
      </c>
      <c r="H294" s="3">
        <f t="shared" ca="1" si="188"/>
        <v>0</v>
      </c>
      <c r="I294" s="3">
        <f ca="1">OFFSET(Results!K$1,($A294-1)*teams/2+$B294,$C294-1)</f>
        <v>0</v>
      </c>
      <c r="J294" s="3">
        <f ca="1">OFFSET(Results!L$1,($A294-1)*teams/2+$B294,1-$C294)</f>
        <v>0</v>
      </c>
      <c r="K294" s="3">
        <f t="shared" ca="1" si="189"/>
        <v>0</v>
      </c>
      <c r="L294" s="3">
        <f t="shared" ca="1" si="190"/>
        <v>0</v>
      </c>
      <c r="M294" s="3">
        <f t="shared" ca="1" si="191"/>
        <v>0</v>
      </c>
      <c r="N294" s="3">
        <f ca="1">OFFSET(Results!M$1,($A294-1)*teams/2+$B294,0)</f>
        <v>0</v>
      </c>
      <c r="O294" s="3">
        <f ca="1">IF(N294=0,0,VLOOKUP(E294,'Working - Table'!$C$2:$N$21,12,FALSE))</f>
        <v>0</v>
      </c>
      <c r="P294">
        <f t="shared" ca="1" si="192"/>
        <v>0</v>
      </c>
      <c r="Q294">
        <f t="shared" ca="1" si="193"/>
        <v>0</v>
      </c>
      <c r="R294">
        <f t="shared" ca="1" si="194"/>
        <v>0</v>
      </c>
    </row>
    <row r="295" spans="1:18" x14ac:dyDescent="0.25">
      <c r="A295" s="3">
        <f t="shared" si="187"/>
        <v>21</v>
      </c>
      <c r="B295" s="3">
        <f t="shared" si="185"/>
        <v>7</v>
      </c>
      <c r="C295" s="3">
        <f t="shared" si="186"/>
        <v>2</v>
      </c>
      <c r="D295" s="3">
        <f ca="1">OFFSET(Results!$G$1,($A295-1)*teams/2+$B295,$C295-1)</f>
        <v>0</v>
      </c>
      <c r="E295" s="3">
        <f ca="1">OFFSET(Results!$H$1,($A295-1)*teams/2+$B295,1-$C295)</f>
        <v>0</v>
      </c>
      <c r="F295" s="3">
        <f ca="1">OFFSET(Results!I$1,($A295-1)*teams/2+$B295,$C295-1)</f>
        <v>0</v>
      </c>
      <c r="G295" s="3">
        <f ca="1">OFFSET(Results!J$1,($A295-1)*teams/2+$B295,1-$C295)</f>
        <v>0</v>
      </c>
      <c r="H295" s="3">
        <f t="shared" ca="1" si="188"/>
        <v>0</v>
      </c>
      <c r="I295" s="3">
        <f ca="1">OFFSET(Results!K$1,($A295-1)*teams/2+$B295,$C295-1)</f>
        <v>0</v>
      </c>
      <c r="J295" s="3">
        <f ca="1">OFFSET(Results!L$1,($A295-1)*teams/2+$B295,1-$C295)</f>
        <v>0</v>
      </c>
      <c r="K295" s="3">
        <f t="shared" ca="1" si="189"/>
        <v>0</v>
      </c>
      <c r="L295" s="3">
        <f t="shared" ca="1" si="190"/>
        <v>0</v>
      </c>
      <c r="M295" s="3">
        <f t="shared" ca="1" si="191"/>
        <v>0</v>
      </c>
      <c r="N295" s="3">
        <f ca="1">OFFSET(Results!M$1,($A295-1)*teams/2+$B295,0)</f>
        <v>0</v>
      </c>
      <c r="O295" s="3">
        <f ca="1">IF(N295=0,0,VLOOKUP(E295,'Working - Table'!$C$2:$N$21,12,FALSE))</f>
        <v>0</v>
      </c>
      <c r="P295">
        <f t="shared" ca="1" si="192"/>
        <v>0</v>
      </c>
      <c r="Q295">
        <f t="shared" ca="1" si="193"/>
        <v>0</v>
      </c>
      <c r="R295">
        <f t="shared" ca="1" si="194"/>
        <v>0</v>
      </c>
    </row>
    <row r="296" spans="1:18" x14ac:dyDescent="0.25">
      <c r="A296" s="3">
        <f t="shared" si="187"/>
        <v>22</v>
      </c>
      <c r="B296" s="3">
        <f t="shared" si="185"/>
        <v>1</v>
      </c>
      <c r="C296" s="3">
        <f t="shared" si="186"/>
        <v>1</v>
      </c>
      <c r="D296" s="3">
        <f ca="1">OFFSET(Results!$G$1,($A296-1)*teams/2+$B296,$C296-1)</f>
        <v>0</v>
      </c>
      <c r="E296" s="3">
        <f ca="1">OFFSET(Results!$H$1,($A296-1)*teams/2+$B296,1-$C296)</f>
        <v>0</v>
      </c>
      <c r="F296" s="3">
        <f ca="1">OFFSET(Results!I$1,($A296-1)*teams/2+$B296,$C296-1)</f>
        <v>0</v>
      </c>
      <c r="G296" s="3">
        <f ca="1">OFFSET(Results!J$1,($A296-1)*teams/2+$B296,1-$C296)</f>
        <v>0</v>
      </c>
      <c r="H296" s="3">
        <f t="shared" ca="1" si="188"/>
        <v>0</v>
      </c>
      <c r="I296" s="3">
        <f ca="1">OFFSET(Results!K$1,($A296-1)*teams/2+$B296,$C296-1)</f>
        <v>0</v>
      </c>
      <c r="J296" s="3">
        <f ca="1">OFFSET(Results!L$1,($A296-1)*teams/2+$B296,1-$C296)</f>
        <v>0</v>
      </c>
      <c r="K296" s="3">
        <f t="shared" ca="1" si="189"/>
        <v>0</v>
      </c>
      <c r="L296" s="3">
        <f t="shared" ca="1" si="190"/>
        <v>0</v>
      </c>
      <c r="M296" s="3">
        <f t="shared" ca="1" si="191"/>
        <v>0</v>
      </c>
      <c r="N296" s="3">
        <f ca="1">OFFSET(Results!M$1,($A296-1)*teams/2+$B296,0)</f>
        <v>0</v>
      </c>
      <c r="O296" s="3">
        <f ca="1">IF(N296=0,0,VLOOKUP(E296,'Working - Table'!$C$2:$N$21,12,FALSE))</f>
        <v>0</v>
      </c>
      <c r="P296">
        <f t="shared" ca="1" si="192"/>
        <v>0</v>
      </c>
      <c r="Q296">
        <f t="shared" ca="1" si="193"/>
        <v>0</v>
      </c>
      <c r="R296">
        <f t="shared" ca="1" si="194"/>
        <v>0</v>
      </c>
    </row>
    <row r="297" spans="1:18" x14ac:dyDescent="0.25">
      <c r="A297" s="3">
        <f t="shared" si="187"/>
        <v>22</v>
      </c>
      <c r="B297" s="3">
        <f t="shared" si="185"/>
        <v>1</v>
      </c>
      <c r="C297" s="3">
        <f t="shared" si="186"/>
        <v>2</v>
      </c>
      <c r="D297" s="3">
        <f ca="1">OFFSET(Results!$G$1,($A297-1)*teams/2+$B297,$C297-1)</f>
        <v>0</v>
      </c>
      <c r="E297" s="3">
        <f ca="1">OFFSET(Results!$H$1,($A297-1)*teams/2+$B297,1-$C297)</f>
        <v>0</v>
      </c>
      <c r="F297" s="3">
        <f ca="1">OFFSET(Results!I$1,($A297-1)*teams/2+$B297,$C297-1)</f>
        <v>0</v>
      </c>
      <c r="G297" s="3">
        <f ca="1">OFFSET(Results!J$1,($A297-1)*teams/2+$B297,1-$C297)</f>
        <v>0</v>
      </c>
      <c r="H297" s="3">
        <f t="shared" ca="1" si="188"/>
        <v>0</v>
      </c>
      <c r="I297" s="3">
        <f ca="1">OFFSET(Results!K$1,($A297-1)*teams/2+$B297,$C297-1)</f>
        <v>0</v>
      </c>
      <c r="J297" s="3">
        <f ca="1">OFFSET(Results!L$1,($A297-1)*teams/2+$B297,1-$C297)</f>
        <v>0</v>
      </c>
      <c r="K297" s="3">
        <f t="shared" ca="1" si="189"/>
        <v>0</v>
      </c>
      <c r="L297" s="3">
        <f t="shared" ca="1" si="190"/>
        <v>0</v>
      </c>
      <c r="M297" s="3">
        <f t="shared" ca="1" si="191"/>
        <v>0</v>
      </c>
      <c r="N297" s="3">
        <f ca="1">OFFSET(Results!M$1,($A297-1)*teams/2+$B297,0)</f>
        <v>0</v>
      </c>
      <c r="O297" s="3">
        <f ca="1">IF(N297=0,0,VLOOKUP(E297,'Working - Table'!$C$2:$N$21,12,FALSE))</f>
        <v>0</v>
      </c>
      <c r="P297">
        <f t="shared" ca="1" si="192"/>
        <v>0</v>
      </c>
      <c r="Q297">
        <f t="shared" ca="1" si="193"/>
        <v>0</v>
      </c>
      <c r="R297">
        <f t="shared" ca="1" si="194"/>
        <v>0</v>
      </c>
    </row>
    <row r="298" spans="1:18" x14ac:dyDescent="0.25">
      <c r="A298" s="3">
        <f t="shared" si="187"/>
        <v>22</v>
      </c>
      <c r="B298" s="3">
        <f t="shared" si="185"/>
        <v>2</v>
      </c>
      <c r="C298" s="3">
        <f t="shared" si="186"/>
        <v>1</v>
      </c>
      <c r="D298" s="3">
        <f ca="1">OFFSET(Results!$G$1,($A298-1)*teams/2+$B298,$C298-1)</f>
        <v>0</v>
      </c>
      <c r="E298" s="3">
        <f ca="1">OFFSET(Results!$H$1,($A298-1)*teams/2+$B298,1-$C298)</f>
        <v>0</v>
      </c>
      <c r="F298" s="3">
        <f ca="1">OFFSET(Results!I$1,($A298-1)*teams/2+$B298,$C298-1)</f>
        <v>0</v>
      </c>
      <c r="G298" s="3">
        <f ca="1">OFFSET(Results!J$1,($A298-1)*teams/2+$B298,1-$C298)</f>
        <v>0</v>
      </c>
      <c r="H298" s="3">
        <f t="shared" ca="1" si="188"/>
        <v>0</v>
      </c>
      <c r="I298" s="3">
        <f ca="1">OFFSET(Results!K$1,($A298-1)*teams/2+$B298,$C298-1)</f>
        <v>0</v>
      </c>
      <c r="J298" s="3">
        <f ca="1">OFFSET(Results!L$1,($A298-1)*teams/2+$B298,1-$C298)</f>
        <v>0</v>
      </c>
      <c r="K298" s="3">
        <f t="shared" ca="1" si="189"/>
        <v>0</v>
      </c>
      <c r="L298" s="3">
        <f t="shared" ca="1" si="190"/>
        <v>0</v>
      </c>
      <c r="M298" s="3">
        <f t="shared" ca="1" si="191"/>
        <v>0</v>
      </c>
      <c r="N298" s="3">
        <f ca="1">OFFSET(Results!M$1,($A298-1)*teams/2+$B298,0)</f>
        <v>0</v>
      </c>
      <c r="O298" s="3">
        <f ca="1">IF(N298=0,0,VLOOKUP(E298,'Working - Table'!$C$2:$N$21,12,FALSE))</f>
        <v>0</v>
      </c>
      <c r="P298">
        <f t="shared" ca="1" si="192"/>
        <v>0</v>
      </c>
      <c r="Q298">
        <f t="shared" ca="1" si="193"/>
        <v>0</v>
      </c>
      <c r="R298">
        <f t="shared" ca="1" si="194"/>
        <v>0</v>
      </c>
    </row>
    <row r="299" spans="1:18" x14ac:dyDescent="0.25">
      <c r="A299" s="3">
        <f t="shared" si="187"/>
        <v>22</v>
      </c>
      <c r="B299" s="3">
        <f t="shared" si="185"/>
        <v>2</v>
      </c>
      <c r="C299" s="3">
        <f t="shared" si="186"/>
        <v>2</v>
      </c>
      <c r="D299" s="3">
        <f ca="1">OFFSET(Results!$G$1,($A299-1)*teams/2+$B299,$C299-1)</f>
        <v>0</v>
      </c>
      <c r="E299" s="3">
        <f ca="1">OFFSET(Results!$H$1,($A299-1)*teams/2+$B299,1-$C299)</f>
        <v>0</v>
      </c>
      <c r="F299" s="3">
        <f ca="1">OFFSET(Results!I$1,($A299-1)*teams/2+$B299,$C299-1)</f>
        <v>0</v>
      </c>
      <c r="G299" s="3">
        <f ca="1">OFFSET(Results!J$1,($A299-1)*teams/2+$B299,1-$C299)</f>
        <v>0</v>
      </c>
      <c r="H299" s="3">
        <f t="shared" ca="1" si="188"/>
        <v>0</v>
      </c>
      <c r="I299" s="3">
        <f ca="1">OFFSET(Results!K$1,($A299-1)*teams/2+$B299,$C299-1)</f>
        <v>0</v>
      </c>
      <c r="J299" s="3">
        <f ca="1">OFFSET(Results!L$1,($A299-1)*teams/2+$B299,1-$C299)</f>
        <v>0</v>
      </c>
      <c r="K299" s="3">
        <f t="shared" ca="1" si="189"/>
        <v>0</v>
      </c>
      <c r="L299" s="3">
        <f t="shared" ca="1" si="190"/>
        <v>0</v>
      </c>
      <c r="M299" s="3">
        <f t="shared" ca="1" si="191"/>
        <v>0</v>
      </c>
      <c r="N299" s="3">
        <f ca="1">OFFSET(Results!M$1,($A299-1)*teams/2+$B299,0)</f>
        <v>0</v>
      </c>
      <c r="O299" s="3">
        <f ca="1">IF(N299=0,0,VLOOKUP(E299,'Working - Table'!$C$2:$N$21,12,FALSE))</f>
        <v>0</v>
      </c>
      <c r="P299">
        <f t="shared" ca="1" si="192"/>
        <v>0</v>
      </c>
      <c r="Q299">
        <f t="shared" ca="1" si="193"/>
        <v>0</v>
      </c>
      <c r="R299">
        <f t="shared" ca="1" si="194"/>
        <v>0</v>
      </c>
    </row>
    <row r="300" spans="1:18" x14ac:dyDescent="0.25">
      <c r="A300" s="3">
        <f t="shared" si="187"/>
        <v>22</v>
      </c>
      <c r="B300" s="3">
        <f t="shared" si="185"/>
        <v>3</v>
      </c>
      <c r="C300" s="3">
        <f t="shared" si="186"/>
        <v>1</v>
      </c>
      <c r="D300" s="3">
        <f ca="1">OFFSET(Results!$G$1,($A300-1)*teams/2+$B300,$C300-1)</f>
        <v>0</v>
      </c>
      <c r="E300" s="3">
        <f ca="1">OFFSET(Results!$H$1,($A300-1)*teams/2+$B300,1-$C300)</f>
        <v>0</v>
      </c>
      <c r="F300" s="3">
        <f ca="1">OFFSET(Results!I$1,($A300-1)*teams/2+$B300,$C300-1)</f>
        <v>0</v>
      </c>
      <c r="G300" s="3">
        <f ca="1">OFFSET(Results!J$1,($A300-1)*teams/2+$B300,1-$C300)</f>
        <v>0</v>
      </c>
      <c r="H300" s="3">
        <f t="shared" ca="1" si="188"/>
        <v>0</v>
      </c>
      <c r="I300" s="3">
        <f ca="1">OFFSET(Results!K$1,($A300-1)*teams/2+$B300,$C300-1)</f>
        <v>0</v>
      </c>
      <c r="J300" s="3">
        <f ca="1">OFFSET(Results!L$1,($A300-1)*teams/2+$B300,1-$C300)</f>
        <v>0</v>
      </c>
      <c r="K300" s="3">
        <f t="shared" ca="1" si="189"/>
        <v>0</v>
      </c>
      <c r="L300" s="3">
        <f t="shared" ca="1" si="190"/>
        <v>0</v>
      </c>
      <c r="M300" s="3">
        <f t="shared" ca="1" si="191"/>
        <v>0</v>
      </c>
      <c r="N300" s="3">
        <f ca="1">OFFSET(Results!M$1,($A300-1)*teams/2+$B300,0)</f>
        <v>0</v>
      </c>
      <c r="O300" s="3">
        <f ca="1">IF(N300=0,0,VLOOKUP(E300,'Working - Table'!$C$2:$N$21,12,FALSE))</f>
        <v>0</v>
      </c>
      <c r="P300">
        <f t="shared" ca="1" si="192"/>
        <v>0</v>
      </c>
      <c r="Q300">
        <f t="shared" ca="1" si="193"/>
        <v>0</v>
      </c>
      <c r="R300">
        <f t="shared" ca="1" si="194"/>
        <v>0</v>
      </c>
    </row>
    <row r="301" spans="1:18" x14ac:dyDescent="0.25">
      <c r="A301" s="3">
        <f t="shared" si="187"/>
        <v>22</v>
      </c>
      <c r="B301" s="3">
        <f t="shared" si="185"/>
        <v>3</v>
      </c>
      <c r="C301" s="3">
        <f t="shared" si="186"/>
        <v>2</v>
      </c>
      <c r="D301" s="3">
        <f ca="1">OFFSET(Results!$G$1,($A301-1)*teams/2+$B301,$C301-1)</f>
        <v>0</v>
      </c>
      <c r="E301" s="3">
        <f ca="1">OFFSET(Results!$H$1,($A301-1)*teams/2+$B301,1-$C301)</f>
        <v>0</v>
      </c>
      <c r="F301" s="3">
        <f ca="1">OFFSET(Results!I$1,($A301-1)*teams/2+$B301,$C301-1)</f>
        <v>0</v>
      </c>
      <c r="G301" s="3">
        <f ca="1">OFFSET(Results!J$1,($A301-1)*teams/2+$B301,1-$C301)</f>
        <v>0</v>
      </c>
      <c r="H301" s="3">
        <f t="shared" ca="1" si="188"/>
        <v>0</v>
      </c>
      <c r="I301" s="3">
        <f ca="1">OFFSET(Results!K$1,($A301-1)*teams/2+$B301,$C301-1)</f>
        <v>0</v>
      </c>
      <c r="J301" s="3">
        <f ca="1">OFFSET(Results!L$1,($A301-1)*teams/2+$B301,1-$C301)</f>
        <v>0</v>
      </c>
      <c r="K301" s="3">
        <f t="shared" ca="1" si="189"/>
        <v>0</v>
      </c>
      <c r="L301" s="3">
        <f t="shared" ca="1" si="190"/>
        <v>0</v>
      </c>
      <c r="M301" s="3">
        <f t="shared" ca="1" si="191"/>
        <v>0</v>
      </c>
      <c r="N301" s="3">
        <f ca="1">OFFSET(Results!M$1,($A301-1)*teams/2+$B301,0)</f>
        <v>0</v>
      </c>
      <c r="O301" s="3">
        <f ca="1">IF(N301=0,0,VLOOKUP(E301,'Working - Table'!$C$2:$N$21,12,FALSE))</f>
        <v>0</v>
      </c>
      <c r="P301">
        <f t="shared" ca="1" si="192"/>
        <v>0</v>
      </c>
      <c r="Q301">
        <f t="shared" ca="1" si="193"/>
        <v>0</v>
      </c>
      <c r="R301">
        <f t="shared" ca="1" si="194"/>
        <v>0</v>
      </c>
    </row>
    <row r="302" spans="1:18" x14ac:dyDescent="0.25">
      <c r="A302" s="3">
        <f t="shared" si="187"/>
        <v>22</v>
      </c>
      <c r="B302" s="3">
        <f t="shared" si="185"/>
        <v>4</v>
      </c>
      <c r="C302" s="3">
        <f t="shared" si="186"/>
        <v>1</v>
      </c>
      <c r="D302" s="3">
        <f ca="1">OFFSET(Results!$G$1,($A302-1)*teams/2+$B302,$C302-1)</f>
        <v>0</v>
      </c>
      <c r="E302" s="3">
        <f ca="1">OFFSET(Results!$H$1,($A302-1)*teams/2+$B302,1-$C302)</f>
        <v>0</v>
      </c>
      <c r="F302" s="3">
        <f ca="1">OFFSET(Results!I$1,($A302-1)*teams/2+$B302,$C302-1)</f>
        <v>0</v>
      </c>
      <c r="G302" s="3">
        <f ca="1">OFFSET(Results!J$1,($A302-1)*teams/2+$B302,1-$C302)</f>
        <v>0</v>
      </c>
      <c r="H302" s="3">
        <f t="shared" ca="1" si="188"/>
        <v>0</v>
      </c>
      <c r="I302" s="3">
        <f ca="1">OFFSET(Results!K$1,($A302-1)*teams/2+$B302,$C302-1)</f>
        <v>0</v>
      </c>
      <c r="J302" s="3">
        <f ca="1">OFFSET(Results!L$1,($A302-1)*teams/2+$B302,1-$C302)</f>
        <v>0</v>
      </c>
      <c r="K302" s="3">
        <f t="shared" ca="1" si="189"/>
        <v>0</v>
      </c>
      <c r="L302" s="3">
        <f t="shared" ca="1" si="190"/>
        <v>0</v>
      </c>
      <c r="M302" s="3">
        <f t="shared" ca="1" si="191"/>
        <v>0</v>
      </c>
      <c r="N302" s="3">
        <f ca="1">OFFSET(Results!M$1,($A302-1)*teams/2+$B302,0)</f>
        <v>0</v>
      </c>
      <c r="O302" s="3">
        <f ca="1">IF(N302=0,0,VLOOKUP(E302,'Working - Table'!$C$2:$N$21,12,FALSE))</f>
        <v>0</v>
      </c>
      <c r="P302">
        <f t="shared" ca="1" si="192"/>
        <v>0</v>
      </c>
      <c r="Q302">
        <f t="shared" ca="1" si="193"/>
        <v>0</v>
      </c>
      <c r="R302">
        <f t="shared" ca="1" si="194"/>
        <v>0</v>
      </c>
    </row>
    <row r="303" spans="1:18" x14ac:dyDescent="0.25">
      <c r="A303" s="3">
        <f t="shared" si="187"/>
        <v>22</v>
      </c>
      <c r="B303" s="3">
        <f t="shared" si="185"/>
        <v>4</v>
      </c>
      <c r="C303" s="3">
        <f t="shared" si="186"/>
        <v>2</v>
      </c>
      <c r="D303" s="3">
        <f ca="1">OFFSET(Results!$G$1,($A303-1)*teams/2+$B303,$C303-1)</f>
        <v>0</v>
      </c>
      <c r="E303" s="3">
        <f ca="1">OFFSET(Results!$H$1,($A303-1)*teams/2+$B303,1-$C303)</f>
        <v>0</v>
      </c>
      <c r="F303" s="3">
        <f ca="1">OFFSET(Results!I$1,($A303-1)*teams/2+$B303,$C303-1)</f>
        <v>0</v>
      </c>
      <c r="G303" s="3">
        <f ca="1">OFFSET(Results!J$1,($A303-1)*teams/2+$B303,1-$C303)</f>
        <v>0</v>
      </c>
      <c r="H303" s="3">
        <f t="shared" ca="1" si="188"/>
        <v>0</v>
      </c>
      <c r="I303" s="3">
        <f ca="1">OFFSET(Results!K$1,($A303-1)*teams/2+$B303,$C303-1)</f>
        <v>0</v>
      </c>
      <c r="J303" s="3">
        <f ca="1">OFFSET(Results!L$1,($A303-1)*teams/2+$B303,1-$C303)</f>
        <v>0</v>
      </c>
      <c r="K303" s="3">
        <f t="shared" ca="1" si="189"/>
        <v>0</v>
      </c>
      <c r="L303" s="3">
        <f t="shared" ca="1" si="190"/>
        <v>0</v>
      </c>
      <c r="M303" s="3">
        <f t="shared" ca="1" si="191"/>
        <v>0</v>
      </c>
      <c r="N303" s="3">
        <f ca="1">OFFSET(Results!M$1,($A303-1)*teams/2+$B303,0)</f>
        <v>0</v>
      </c>
      <c r="O303" s="3">
        <f ca="1">IF(N303=0,0,VLOOKUP(E303,'Working - Table'!$C$2:$N$21,12,FALSE))</f>
        <v>0</v>
      </c>
      <c r="P303">
        <f t="shared" ca="1" si="192"/>
        <v>0</v>
      </c>
      <c r="Q303">
        <f t="shared" ca="1" si="193"/>
        <v>0</v>
      </c>
      <c r="R303">
        <f t="shared" ca="1" si="194"/>
        <v>0</v>
      </c>
    </row>
    <row r="304" spans="1:18" x14ac:dyDescent="0.25">
      <c r="A304" s="3">
        <f t="shared" si="187"/>
        <v>22</v>
      </c>
      <c r="B304" s="3">
        <f t="shared" si="185"/>
        <v>5</v>
      </c>
      <c r="C304" s="3">
        <f t="shared" si="186"/>
        <v>1</v>
      </c>
      <c r="D304" s="3">
        <f ca="1">OFFSET(Results!$G$1,($A304-1)*teams/2+$B304,$C304-1)</f>
        <v>0</v>
      </c>
      <c r="E304" s="3">
        <f ca="1">OFFSET(Results!$H$1,($A304-1)*teams/2+$B304,1-$C304)</f>
        <v>0</v>
      </c>
      <c r="F304" s="3">
        <f ca="1">OFFSET(Results!I$1,($A304-1)*teams/2+$B304,$C304-1)</f>
        <v>0</v>
      </c>
      <c r="G304" s="3">
        <f ca="1">OFFSET(Results!J$1,($A304-1)*teams/2+$B304,1-$C304)</f>
        <v>0</v>
      </c>
      <c r="H304" s="3">
        <f t="shared" ca="1" si="188"/>
        <v>0</v>
      </c>
      <c r="I304" s="3">
        <f ca="1">OFFSET(Results!K$1,($A304-1)*teams/2+$B304,$C304-1)</f>
        <v>0</v>
      </c>
      <c r="J304" s="3">
        <f ca="1">OFFSET(Results!L$1,($A304-1)*teams/2+$B304,1-$C304)</f>
        <v>0</v>
      </c>
      <c r="K304" s="3">
        <f t="shared" ca="1" si="189"/>
        <v>0</v>
      </c>
      <c r="L304" s="3">
        <f t="shared" ca="1" si="190"/>
        <v>0</v>
      </c>
      <c r="M304" s="3">
        <f t="shared" ca="1" si="191"/>
        <v>0</v>
      </c>
      <c r="N304" s="3">
        <f ca="1">OFFSET(Results!M$1,($A304-1)*teams/2+$B304,0)</f>
        <v>0</v>
      </c>
      <c r="O304" s="3">
        <f ca="1">IF(N304=0,0,VLOOKUP(E304,'Working - Table'!$C$2:$N$21,12,FALSE))</f>
        <v>0</v>
      </c>
      <c r="P304">
        <f t="shared" ca="1" si="192"/>
        <v>0</v>
      </c>
      <c r="Q304">
        <f t="shared" ca="1" si="193"/>
        <v>0</v>
      </c>
      <c r="R304">
        <f t="shared" ca="1" si="194"/>
        <v>0</v>
      </c>
    </row>
    <row r="305" spans="1:18" x14ac:dyDescent="0.25">
      <c r="A305" s="3">
        <f t="shared" si="187"/>
        <v>22</v>
      </c>
      <c r="B305" s="3">
        <f t="shared" si="185"/>
        <v>5</v>
      </c>
      <c r="C305" s="3">
        <f t="shared" si="186"/>
        <v>2</v>
      </c>
      <c r="D305" s="3">
        <f ca="1">OFFSET(Results!$G$1,($A305-1)*teams/2+$B305,$C305-1)</f>
        <v>0</v>
      </c>
      <c r="E305" s="3">
        <f ca="1">OFFSET(Results!$H$1,($A305-1)*teams/2+$B305,1-$C305)</f>
        <v>0</v>
      </c>
      <c r="F305" s="3">
        <f ca="1">OFFSET(Results!I$1,($A305-1)*teams/2+$B305,$C305-1)</f>
        <v>0</v>
      </c>
      <c r="G305" s="3">
        <f ca="1">OFFSET(Results!J$1,($A305-1)*teams/2+$B305,1-$C305)</f>
        <v>0</v>
      </c>
      <c r="H305" s="3">
        <f t="shared" ca="1" si="188"/>
        <v>0</v>
      </c>
      <c r="I305" s="3">
        <f ca="1">OFFSET(Results!K$1,($A305-1)*teams/2+$B305,$C305-1)</f>
        <v>0</v>
      </c>
      <c r="J305" s="3">
        <f ca="1">OFFSET(Results!L$1,($A305-1)*teams/2+$B305,1-$C305)</f>
        <v>0</v>
      </c>
      <c r="K305" s="3">
        <f t="shared" ca="1" si="189"/>
        <v>0</v>
      </c>
      <c r="L305" s="3">
        <f t="shared" ca="1" si="190"/>
        <v>0</v>
      </c>
      <c r="M305" s="3">
        <f t="shared" ca="1" si="191"/>
        <v>0</v>
      </c>
      <c r="N305" s="3">
        <f ca="1">OFFSET(Results!M$1,($A305-1)*teams/2+$B305,0)</f>
        <v>0</v>
      </c>
      <c r="O305" s="3">
        <f ca="1">IF(N305=0,0,VLOOKUP(E305,'Working - Table'!$C$2:$N$21,12,FALSE))</f>
        <v>0</v>
      </c>
      <c r="P305">
        <f t="shared" ca="1" si="192"/>
        <v>0</v>
      </c>
      <c r="Q305">
        <f t="shared" ca="1" si="193"/>
        <v>0</v>
      </c>
      <c r="R305">
        <f t="shared" ca="1" si="194"/>
        <v>0</v>
      </c>
    </row>
    <row r="306" spans="1:18" x14ac:dyDescent="0.25">
      <c r="A306" s="3">
        <f t="shared" si="187"/>
        <v>22</v>
      </c>
      <c r="B306" s="3">
        <f t="shared" si="185"/>
        <v>6</v>
      </c>
      <c r="C306" s="3">
        <f t="shared" si="186"/>
        <v>1</v>
      </c>
      <c r="D306" s="3">
        <f ca="1">OFFSET(Results!$G$1,($A306-1)*teams/2+$B306,$C306-1)</f>
        <v>0</v>
      </c>
      <c r="E306" s="3">
        <f ca="1">OFFSET(Results!$H$1,($A306-1)*teams/2+$B306,1-$C306)</f>
        <v>0</v>
      </c>
      <c r="F306" s="3">
        <f ca="1">OFFSET(Results!I$1,($A306-1)*teams/2+$B306,$C306-1)</f>
        <v>0</v>
      </c>
      <c r="G306" s="3">
        <f ca="1">OFFSET(Results!J$1,($A306-1)*teams/2+$B306,1-$C306)</f>
        <v>0</v>
      </c>
      <c r="H306" s="3">
        <f t="shared" ca="1" si="188"/>
        <v>0</v>
      </c>
      <c r="I306" s="3">
        <f ca="1">OFFSET(Results!K$1,($A306-1)*teams/2+$B306,$C306-1)</f>
        <v>0</v>
      </c>
      <c r="J306" s="3">
        <f ca="1">OFFSET(Results!L$1,($A306-1)*teams/2+$B306,1-$C306)</f>
        <v>0</v>
      </c>
      <c r="K306" s="3">
        <f t="shared" ca="1" si="189"/>
        <v>0</v>
      </c>
      <c r="L306" s="3">
        <f t="shared" ca="1" si="190"/>
        <v>0</v>
      </c>
      <c r="M306" s="3">
        <f t="shared" ca="1" si="191"/>
        <v>0</v>
      </c>
      <c r="N306" s="3">
        <f ca="1">OFFSET(Results!M$1,($A306-1)*teams/2+$B306,0)</f>
        <v>0</v>
      </c>
      <c r="O306" s="3">
        <f ca="1">IF(N306=0,0,VLOOKUP(E306,'Working - Table'!$C$2:$N$21,12,FALSE))</f>
        <v>0</v>
      </c>
      <c r="P306">
        <f t="shared" ca="1" si="192"/>
        <v>0</v>
      </c>
      <c r="Q306">
        <f t="shared" ca="1" si="193"/>
        <v>0</v>
      </c>
      <c r="R306">
        <f t="shared" ca="1" si="194"/>
        <v>0</v>
      </c>
    </row>
    <row r="307" spans="1:18" x14ac:dyDescent="0.25">
      <c r="A307" s="3">
        <f t="shared" si="187"/>
        <v>22</v>
      </c>
      <c r="B307" s="3">
        <f t="shared" si="185"/>
        <v>6</v>
      </c>
      <c r="C307" s="3">
        <f t="shared" si="186"/>
        <v>2</v>
      </c>
      <c r="D307" s="3">
        <f ca="1">OFFSET(Results!$G$1,($A307-1)*teams/2+$B307,$C307-1)</f>
        <v>0</v>
      </c>
      <c r="E307" s="3">
        <f ca="1">OFFSET(Results!$H$1,($A307-1)*teams/2+$B307,1-$C307)</f>
        <v>0</v>
      </c>
      <c r="F307" s="3">
        <f ca="1">OFFSET(Results!I$1,($A307-1)*teams/2+$B307,$C307-1)</f>
        <v>0</v>
      </c>
      <c r="G307" s="3">
        <f ca="1">OFFSET(Results!J$1,($A307-1)*teams/2+$B307,1-$C307)</f>
        <v>0</v>
      </c>
      <c r="H307" s="3">
        <f t="shared" ca="1" si="188"/>
        <v>0</v>
      </c>
      <c r="I307" s="3">
        <f ca="1">OFFSET(Results!K$1,($A307-1)*teams/2+$B307,$C307-1)</f>
        <v>0</v>
      </c>
      <c r="J307" s="3">
        <f ca="1">OFFSET(Results!L$1,($A307-1)*teams/2+$B307,1-$C307)</f>
        <v>0</v>
      </c>
      <c r="K307" s="3">
        <f t="shared" ca="1" si="189"/>
        <v>0</v>
      </c>
      <c r="L307" s="3">
        <f t="shared" ca="1" si="190"/>
        <v>0</v>
      </c>
      <c r="M307" s="3">
        <f t="shared" ca="1" si="191"/>
        <v>0</v>
      </c>
      <c r="N307" s="3">
        <f ca="1">OFFSET(Results!M$1,($A307-1)*teams/2+$B307,0)</f>
        <v>0</v>
      </c>
      <c r="O307" s="3">
        <f ca="1">IF(N307=0,0,VLOOKUP(E307,'Working - Table'!$C$2:$N$21,12,FALSE))</f>
        <v>0</v>
      </c>
      <c r="P307">
        <f t="shared" ca="1" si="192"/>
        <v>0</v>
      </c>
      <c r="Q307">
        <f t="shared" ca="1" si="193"/>
        <v>0</v>
      </c>
      <c r="R307">
        <f t="shared" ca="1" si="194"/>
        <v>0</v>
      </c>
    </row>
    <row r="308" spans="1:18" x14ac:dyDescent="0.25">
      <c r="A308" s="3">
        <f t="shared" si="187"/>
        <v>22</v>
      </c>
      <c r="B308" s="3">
        <f t="shared" si="185"/>
        <v>7</v>
      </c>
      <c r="C308" s="3">
        <f t="shared" si="186"/>
        <v>1</v>
      </c>
      <c r="D308" s="3">
        <f ca="1">OFFSET(Results!$G$1,($A308-1)*teams/2+$B308,$C308-1)</f>
        <v>0</v>
      </c>
      <c r="E308" s="3">
        <f ca="1">OFFSET(Results!$H$1,($A308-1)*teams/2+$B308,1-$C308)</f>
        <v>0</v>
      </c>
      <c r="F308" s="3">
        <f ca="1">OFFSET(Results!I$1,($A308-1)*teams/2+$B308,$C308-1)</f>
        <v>0</v>
      </c>
      <c r="G308" s="3">
        <f ca="1">OFFSET(Results!J$1,($A308-1)*teams/2+$B308,1-$C308)</f>
        <v>0</v>
      </c>
      <c r="H308" s="3">
        <f t="shared" ca="1" si="188"/>
        <v>0</v>
      </c>
      <c r="I308" s="3">
        <f ca="1">OFFSET(Results!K$1,($A308-1)*teams/2+$B308,$C308-1)</f>
        <v>0</v>
      </c>
      <c r="J308" s="3">
        <f ca="1">OFFSET(Results!L$1,($A308-1)*teams/2+$B308,1-$C308)</f>
        <v>0</v>
      </c>
      <c r="K308" s="3">
        <f t="shared" ca="1" si="189"/>
        <v>0</v>
      </c>
      <c r="L308" s="3">
        <f t="shared" ca="1" si="190"/>
        <v>0</v>
      </c>
      <c r="M308" s="3">
        <f t="shared" ca="1" si="191"/>
        <v>0</v>
      </c>
      <c r="N308" s="3">
        <f ca="1">OFFSET(Results!M$1,($A308-1)*teams/2+$B308,0)</f>
        <v>0</v>
      </c>
      <c r="O308" s="3">
        <f ca="1">IF(N308=0,0,VLOOKUP(E308,'Working - Table'!$C$2:$N$21,12,FALSE))</f>
        <v>0</v>
      </c>
      <c r="P308">
        <f t="shared" ca="1" si="192"/>
        <v>0</v>
      </c>
      <c r="Q308">
        <f t="shared" ca="1" si="193"/>
        <v>0</v>
      </c>
      <c r="R308">
        <f t="shared" ca="1" si="194"/>
        <v>0</v>
      </c>
    </row>
    <row r="309" spans="1:18" x14ac:dyDescent="0.25">
      <c r="A309" s="3">
        <f t="shared" si="187"/>
        <v>22</v>
      </c>
      <c r="B309" s="3">
        <f t="shared" si="185"/>
        <v>7</v>
      </c>
      <c r="C309" s="3">
        <f t="shared" si="186"/>
        <v>2</v>
      </c>
      <c r="D309" s="3">
        <f ca="1">OFFSET(Results!$G$1,($A309-1)*teams/2+$B309,$C309-1)</f>
        <v>0</v>
      </c>
      <c r="E309" s="3">
        <f ca="1">OFFSET(Results!$H$1,($A309-1)*teams/2+$B309,1-$C309)</f>
        <v>0</v>
      </c>
      <c r="F309" s="3">
        <f ca="1">OFFSET(Results!I$1,($A309-1)*teams/2+$B309,$C309-1)</f>
        <v>0</v>
      </c>
      <c r="G309" s="3">
        <f ca="1">OFFSET(Results!J$1,($A309-1)*teams/2+$B309,1-$C309)</f>
        <v>0</v>
      </c>
      <c r="H309" s="3">
        <f t="shared" ca="1" si="188"/>
        <v>0</v>
      </c>
      <c r="I309" s="3">
        <f ca="1">OFFSET(Results!K$1,($A309-1)*teams/2+$B309,$C309-1)</f>
        <v>0</v>
      </c>
      <c r="J309" s="3">
        <f ca="1">OFFSET(Results!L$1,($A309-1)*teams/2+$B309,1-$C309)</f>
        <v>0</v>
      </c>
      <c r="K309" s="3">
        <f t="shared" ca="1" si="189"/>
        <v>0</v>
      </c>
      <c r="L309" s="3">
        <f t="shared" ca="1" si="190"/>
        <v>0</v>
      </c>
      <c r="M309" s="3">
        <f t="shared" ca="1" si="191"/>
        <v>0</v>
      </c>
      <c r="N309" s="3">
        <f ca="1">OFFSET(Results!M$1,($A309-1)*teams/2+$B309,0)</f>
        <v>0</v>
      </c>
      <c r="O309" s="3">
        <f ca="1">IF(N309=0,0,VLOOKUP(E309,'Working - Table'!$C$2:$N$21,12,FALSE))</f>
        <v>0</v>
      </c>
      <c r="P309">
        <f t="shared" ca="1" si="192"/>
        <v>0</v>
      </c>
      <c r="Q309">
        <f t="shared" ca="1" si="193"/>
        <v>0</v>
      </c>
      <c r="R309">
        <f t="shared" ca="1" si="194"/>
        <v>0</v>
      </c>
    </row>
    <row r="310" spans="1:18" x14ac:dyDescent="0.25">
      <c r="A310" s="3">
        <f t="shared" si="187"/>
        <v>23</v>
      </c>
      <c r="B310" s="3">
        <f t="shared" si="185"/>
        <v>1</v>
      </c>
      <c r="C310" s="3">
        <f t="shared" si="186"/>
        <v>1</v>
      </c>
      <c r="D310" s="3">
        <f ca="1">OFFSET(Results!$G$1,($A310-1)*teams/2+$B310,$C310-1)</f>
        <v>0</v>
      </c>
      <c r="E310" s="3">
        <f ca="1">OFFSET(Results!$H$1,($A310-1)*teams/2+$B310,1-$C310)</f>
        <v>0</v>
      </c>
      <c r="F310" s="3">
        <f ca="1">OFFSET(Results!I$1,($A310-1)*teams/2+$B310,$C310-1)</f>
        <v>0</v>
      </c>
      <c r="G310" s="3">
        <f ca="1">OFFSET(Results!J$1,($A310-1)*teams/2+$B310,1-$C310)</f>
        <v>0</v>
      </c>
      <c r="H310" s="3">
        <f t="shared" ca="1" si="188"/>
        <v>0</v>
      </c>
      <c r="I310" s="3">
        <f ca="1">OFFSET(Results!K$1,($A310-1)*teams/2+$B310,$C310-1)</f>
        <v>0</v>
      </c>
      <c r="J310" s="3">
        <f ca="1">OFFSET(Results!L$1,($A310-1)*teams/2+$B310,1-$C310)</f>
        <v>0</v>
      </c>
      <c r="K310" s="3">
        <f t="shared" ca="1" si="189"/>
        <v>0</v>
      </c>
      <c r="L310" s="3">
        <f t="shared" ca="1" si="190"/>
        <v>0</v>
      </c>
      <c r="M310" s="3">
        <f t="shared" ca="1" si="191"/>
        <v>0</v>
      </c>
      <c r="N310" s="3">
        <f ca="1">OFFSET(Results!M$1,($A310-1)*teams/2+$B310,0)</f>
        <v>0</v>
      </c>
      <c r="O310" s="3">
        <f ca="1">IF(N310=0,0,VLOOKUP(E310,'Working - Table'!$C$2:$N$21,12,FALSE))</f>
        <v>0</v>
      </c>
      <c r="P310">
        <f t="shared" ca="1" si="192"/>
        <v>0</v>
      </c>
      <c r="Q310">
        <f t="shared" ca="1" si="193"/>
        <v>0</v>
      </c>
      <c r="R310">
        <f t="shared" ca="1" si="194"/>
        <v>0</v>
      </c>
    </row>
    <row r="311" spans="1:18" x14ac:dyDescent="0.25">
      <c r="A311" s="3">
        <f t="shared" si="187"/>
        <v>23</v>
      </c>
      <c r="B311" s="3">
        <f t="shared" si="185"/>
        <v>1</v>
      </c>
      <c r="C311" s="3">
        <f t="shared" si="186"/>
        <v>2</v>
      </c>
      <c r="D311" s="3">
        <f ca="1">OFFSET(Results!$G$1,($A311-1)*teams/2+$B311,$C311-1)</f>
        <v>0</v>
      </c>
      <c r="E311" s="3">
        <f ca="1">OFFSET(Results!$H$1,($A311-1)*teams/2+$B311,1-$C311)</f>
        <v>0</v>
      </c>
      <c r="F311" s="3">
        <f ca="1">OFFSET(Results!I$1,($A311-1)*teams/2+$B311,$C311-1)</f>
        <v>0</v>
      </c>
      <c r="G311" s="3">
        <f ca="1">OFFSET(Results!J$1,($A311-1)*teams/2+$B311,1-$C311)</f>
        <v>0</v>
      </c>
      <c r="H311" s="3">
        <f t="shared" ca="1" si="188"/>
        <v>0</v>
      </c>
      <c r="I311" s="3">
        <f ca="1">OFFSET(Results!K$1,($A311-1)*teams/2+$B311,$C311-1)</f>
        <v>0</v>
      </c>
      <c r="J311" s="3">
        <f ca="1">OFFSET(Results!L$1,($A311-1)*teams/2+$B311,1-$C311)</f>
        <v>0</v>
      </c>
      <c r="K311" s="3">
        <f t="shared" ca="1" si="189"/>
        <v>0</v>
      </c>
      <c r="L311" s="3">
        <f t="shared" ca="1" si="190"/>
        <v>0</v>
      </c>
      <c r="M311" s="3">
        <f t="shared" ca="1" si="191"/>
        <v>0</v>
      </c>
      <c r="N311" s="3">
        <f ca="1">OFFSET(Results!M$1,($A311-1)*teams/2+$B311,0)</f>
        <v>0</v>
      </c>
      <c r="O311" s="3">
        <f ca="1">IF(N311=0,0,VLOOKUP(E311,'Working - Table'!$C$2:$N$21,12,FALSE))</f>
        <v>0</v>
      </c>
      <c r="P311">
        <f t="shared" ca="1" si="192"/>
        <v>0</v>
      </c>
      <c r="Q311">
        <f t="shared" ca="1" si="193"/>
        <v>0</v>
      </c>
      <c r="R311">
        <f t="shared" ca="1" si="194"/>
        <v>0</v>
      </c>
    </row>
    <row r="312" spans="1:18" x14ac:dyDescent="0.25">
      <c r="A312" s="3">
        <f t="shared" si="187"/>
        <v>23</v>
      </c>
      <c r="B312" s="3">
        <f t="shared" si="185"/>
        <v>2</v>
      </c>
      <c r="C312" s="3">
        <f t="shared" si="186"/>
        <v>1</v>
      </c>
      <c r="D312" s="3">
        <f ca="1">OFFSET(Results!$G$1,($A312-1)*teams/2+$B312,$C312-1)</f>
        <v>0</v>
      </c>
      <c r="E312" s="3">
        <f ca="1">OFFSET(Results!$H$1,($A312-1)*teams/2+$B312,1-$C312)</f>
        <v>0</v>
      </c>
      <c r="F312" s="3">
        <f ca="1">OFFSET(Results!I$1,($A312-1)*teams/2+$B312,$C312-1)</f>
        <v>0</v>
      </c>
      <c r="G312" s="3">
        <f ca="1">OFFSET(Results!J$1,($A312-1)*teams/2+$B312,1-$C312)</f>
        <v>0</v>
      </c>
      <c r="H312" s="3">
        <f t="shared" ca="1" si="188"/>
        <v>0</v>
      </c>
      <c r="I312" s="3">
        <f ca="1">OFFSET(Results!K$1,($A312-1)*teams/2+$B312,$C312-1)</f>
        <v>0</v>
      </c>
      <c r="J312" s="3">
        <f ca="1">OFFSET(Results!L$1,($A312-1)*teams/2+$B312,1-$C312)</f>
        <v>0</v>
      </c>
      <c r="K312" s="3">
        <f t="shared" ca="1" si="189"/>
        <v>0</v>
      </c>
      <c r="L312" s="3">
        <f t="shared" ca="1" si="190"/>
        <v>0</v>
      </c>
      <c r="M312" s="3">
        <f t="shared" ca="1" si="191"/>
        <v>0</v>
      </c>
      <c r="N312" s="3">
        <f ca="1">OFFSET(Results!M$1,($A312-1)*teams/2+$B312,0)</f>
        <v>0</v>
      </c>
      <c r="O312" s="3">
        <f ca="1">IF(N312=0,0,VLOOKUP(E312,'Working - Table'!$C$2:$N$21,12,FALSE))</f>
        <v>0</v>
      </c>
      <c r="P312">
        <f t="shared" ca="1" si="192"/>
        <v>0</v>
      </c>
      <c r="Q312">
        <f t="shared" ca="1" si="193"/>
        <v>0</v>
      </c>
      <c r="R312">
        <f t="shared" ca="1" si="194"/>
        <v>0</v>
      </c>
    </row>
    <row r="313" spans="1:18" x14ac:dyDescent="0.25">
      <c r="A313" s="3">
        <f t="shared" si="187"/>
        <v>23</v>
      </c>
      <c r="B313" s="3">
        <f t="shared" si="185"/>
        <v>2</v>
      </c>
      <c r="C313" s="3">
        <f t="shared" si="186"/>
        <v>2</v>
      </c>
      <c r="D313" s="3">
        <f ca="1">OFFSET(Results!$G$1,($A313-1)*teams/2+$B313,$C313-1)</f>
        <v>0</v>
      </c>
      <c r="E313" s="3">
        <f ca="1">OFFSET(Results!$H$1,($A313-1)*teams/2+$B313,1-$C313)</f>
        <v>0</v>
      </c>
      <c r="F313" s="3">
        <f ca="1">OFFSET(Results!I$1,($A313-1)*teams/2+$B313,$C313-1)</f>
        <v>0</v>
      </c>
      <c r="G313" s="3">
        <f ca="1">OFFSET(Results!J$1,($A313-1)*teams/2+$B313,1-$C313)</f>
        <v>0</v>
      </c>
      <c r="H313" s="3">
        <f t="shared" ca="1" si="188"/>
        <v>0</v>
      </c>
      <c r="I313" s="3">
        <f ca="1">OFFSET(Results!K$1,($A313-1)*teams/2+$B313,$C313-1)</f>
        <v>0</v>
      </c>
      <c r="J313" s="3">
        <f ca="1">OFFSET(Results!L$1,($A313-1)*teams/2+$B313,1-$C313)</f>
        <v>0</v>
      </c>
      <c r="K313" s="3">
        <f t="shared" ca="1" si="189"/>
        <v>0</v>
      </c>
      <c r="L313" s="3">
        <f t="shared" ca="1" si="190"/>
        <v>0</v>
      </c>
      <c r="M313" s="3">
        <f t="shared" ca="1" si="191"/>
        <v>0</v>
      </c>
      <c r="N313" s="3">
        <f ca="1">OFFSET(Results!M$1,($A313-1)*teams/2+$B313,0)</f>
        <v>0</v>
      </c>
      <c r="O313" s="3">
        <f ca="1">IF(N313=0,0,VLOOKUP(E313,'Working - Table'!$C$2:$N$21,12,FALSE))</f>
        <v>0</v>
      </c>
      <c r="P313">
        <f t="shared" ca="1" si="192"/>
        <v>0</v>
      </c>
      <c r="Q313">
        <f t="shared" ca="1" si="193"/>
        <v>0</v>
      </c>
      <c r="R313">
        <f t="shared" ca="1" si="194"/>
        <v>0</v>
      </c>
    </row>
    <row r="314" spans="1:18" x14ac:dyDescent="0.25">
      <c r="A314" s="3">
        <f t="shared" si="187"/>
        <v>23</v>
      </c>
      <c r="B314" s="3">
        <f t="shared" si="185"/>
        <v>3</v>
      </c>
      <c r="C314" s="3">
        <f t="shared" si="186"/>
        <v>1</v>
      </c>
      <c r="D314" s="3">
        <f ca="1">OFFSET(Results!$G$1,($A314-1)*teams/2+$B314,$C314-1)</f>
        <v>0</v>
      </c>
      <c r="E314" s="3">
        <f ca="1">OFFSET(Results!$H$1,($A314-1)*teams/2+$B314,1-$C314)</f>
        <v>0</v>
      </c>
      <c r="F314" s="3">
        <f ca="1">OFFSET(Results!I$1,($A314-1)*teams/2+$B314,$C314-1)</f>
        <v>0</v>
      </c>
      <c r="G314" s="3">
        <f ca="1">OFFSET(Results!J$1,($A314-1)*teams/2+$B314,1-$C314)</f>
        <v>0</v>
      </c>
      <c r="H314" s="3">
        <f t="shared" ca="1" si="188"/>
        <v>0</v>
      </c>
      <c r="I314" s="3">
        <f ca="1">OFFSET(Results!K$1,($A314-1)*teams/2+$B314,$C314-1)</f>
        <v>0</v>
      </c>
      <c r="J314" s="3">
        <f ca="1">OFFSET(Results!L$1,($A314-1)*teams/2+$B314,1-$C314)</f>
        <v>0</v>
      </c>
      <c r="K314" s="3">
        <f t="shared" ca="1" si="189"/>
        <v>0</v>
      </c>
      <c r="L314" s="3">
        <f t="shared" ca="1" si="190"/>
        <v>0</v>
      </c>
      <c r="M314" s="3">
        <f t="shared" ca="1" si="191"/>
        <v>0</v>
      </c>
      <c r="N314" s="3">
        <f ca="1">OFFSET(Results!M$1,($A314-1)*teams/2+$B314,0)</f>
        <v>0</v>
      </c>
      <c r="O314" s="3">
        <f ca="1">IF(N314=0,0,VLOOKUP(E314,'Working - Table'!$C$2:$N$21,12,FALSE))</f>
        <v>0</v>
      </c>
      <c r="P314">
        <f t="shared" ca="1" si="192"/>
        <v>0</v>
      </c>
      <c r="Q314">
        <f t="shared" ca="1" si="193"/>
        <v>0</v>
      </c>
      <c r="R314">
        <f t="shared" ca="1" si="194"/>
        <v>0</v>
      </c>
    </row>
    <row r="315" spans="1:18" x14ac:dyDescent="0.25">
      <c r="A315" s="3">
        <f t="shared" si="187"/>
        <v>23</v>
      </c>
      <c r="B315" s="3">
        <f t="shared" si="185"/>
        <v>3</v>
      </c>
      <c r="C315" s="3">
        <f t="shared" si="186"/>
        <v>2</v>
      </c>
      <c r="D315" s="3">
        <f ca="1">OFFSET(Results!$G$1,($A315-1)*teams/2+$B315,$C315-1)</f>
        <v>0</v>
      </c>
      <c r="E315" s="3">
        <f ca="1">OFFSET(Results!$H$1,($A315-1)*teams/2+$B315,1-$C315)</f>
        <v>0</v>
      </c>
      <c r="F315" s="3">
        <f ca="1">OFFSET(Results!I$1,($A315-1)*teams/2+$B315,$C315-1)</f>
        <v>0</v>
      </c>
      <c r="G315" s="3">
        <f ca="1">OFFSET(Results!J$1,($A315-1)*teams/2+$B315,1-$C315)</f>
        <v>0</v>
      </c>
      <c r="H315" s="3">
        <f t="shared" ca="1" si="188"/>
        <v>0</v>
      </c>
      <c r="I315" s="3">
        <f ca="1">OFFSET(Results!K$1,($A315-1)*teams/2+$B315,$C315-1)</f>
        <v>0</v>
      </c>
      <c r="J315" s="3">
        <f ca="1">OFFSET(Results!L$1,($A315-1)*teams/2+$B315,1-$C315)</f>
        <v>0</v>
      </c>
      <c r="K315" s="3">
        <f t="shared" ca="1" si="189"/>
        <v>0</v>
      </c>
      <c r="L315" s="3">
        <f t="shared" ca="1" si="190"/>
        <v>0</v>
      </c>
      <c r="M315" s="3">
        <f t="shared" ca="1" si="191"/>
        <v>0</v>
      </c>
      <c r="N315" s="3">
        <f ca="1">OFFSET(Results!M$1,($A315-1)*teams/2+$B315,0)</f>
        <v>0</v>
      </c>
      <c r="O315" s="3">
        <f ca="1">IF(N315=0,0,VLOOKUP(E315,'Working - Table'!$C$2:$N$21,12,FALSE))</f>
        <v>0</v>
      </c>
      <c r="P315">
        <f t="shared" ca="1" si="192"/>
        <v>0</v>
      </c>
      <c r="Q315">
        <f t="shared" ca="1" si="193"/>
        <v>0</v>
      </c>
      <c r="R315">
        <f t="shared" ca="1" si="194"/>
        <v>0</v>
      </c>
    </row>
    <row r="316" spans="1:18" x14ac:dyDescent="0.25">
      <c r="A316" s="3">
        <f t="shared" si="187"/>
        <v>23</v>
      </c>
      <c r="B316" s="3">
        <f t="shared" si="185"/>
        <v>4</v>
      </c>
      <c r="C316" s="3">
        <f t="shared" si="186"/>
        <v>1</v>
      </c>
      <c r="D316" s="3">
        <f ca="1">OFFSET(Results!$G$1,($A316-1)*teams/2+$B316,$C316-1)</f>
        <v>0</v>
      </c>
      <c r="E316" s="3">
        <f ca="1">OFFSET(Results!$H$1,($A316-1)*teams/2+$B316,1-$C316)</f>
        <v>0</v>
      </c>
      <c r="F316" s="3">
        <f ca="1">OFFSET(Results!I$1,($A316-1)*teams/2+$B316,$C316-1)</f>
        <v>0</v>
      </c>
      <c r="G316" s="3">
        <f ca="1">OFFSET(Results!J$1,($A316-1)*teams/2+$B316,1-$C316)</f>
        <v>0</v>
      </c>
      <c r="H316" s="3">
        <f t="shared" ca="1" si="188"/>
        <v>0</v>
      </c>
      <c r="I316" s="3">
        <f ca="1">OFFSET(Results!K$1,($A316-1)*teams/2+$B316,$C316-1)</f>
        <v>0</v>
      </c>
      <c r="J316" s="3">
        <f ca="1">OFFSET(Results!L$1,($A316-1)*teams/2+$B316,1-$C316)</f>
        <v>0</v>
      </c>
      <c r="K316" s="3">
        <f t="shared" ca="1" si="189"/>
        <v>0</v>
      </c>
      <c r="L316" s="3">
        <f t="shared" ca="1" si="190"/>
        <v>0</v>
      </c>
      <c r="M316" s="3">
        <f t="shared" ca="1" si="191"/>
        <v>0</v>
      </c>
      <c r="N316" s="3">
        <f ca="1">OFFSET(Results!M$1,($A316-1)*teams/2+$B316,0)</f>
        <v>0</v>
      </c>
      <c r="O316" s="3">
        <f ca="1">IF(N316=0,0,VLOOKUP(E316,'Working - Table'!$C$2:$N$21,12,FALSE))</f>
        <v>0</v>
      </c>
      <c r="P316">
        <f t="shared" ca="1" si="192"/>
        <v>0</v>
      </c>
      <c r="Q316">
        <f t="shared" ca="1" si="193"/>
        <v>0</v>
      </c>
      <c r="R316">
        <f t="shared" ca="1" si="194"/>
        <v>0</v>
      </c>
    </row>
    <row r="317" spans="1:18" x14ac:dyDescent="0.25">
      <c r="A317" s="3">
        <f t="shared" si="187"/>
        <v>23</v>
      </c>
      <c r="B317" s="3">
        <f t="shared" si="185"/>
        <v>4</v>
      </c>
      <c r="C317" s="3">
        <f t="shared" si="186"/>
        <v>2</v>
      </c>
      <c r="D317" s="3">
        <f ca="1">OFFSET(Results!$G$1,($A317-1)*teams/2+$B317,$C317-1)</f>
        <v>0</v>
      </c>
      <c r="E317" s="3">
        <f ca="1">OFFSET(Results!$H$1,($A317-1)*teams/2+$B317,1-$C317)</f>
        <v>0</v>
      </c>
      <c r="F317" s="3">
        <f ca="1">OFFSET(Results!I$1,($A317-1)*teams/2+$B317,$C317-1)</f>
        <v>0</v>
      </c>
      <c r="G317" s="3">
        <f ca="1">OFFSET(Results!J$1,($A317-1)*teams/2+$B317,1-$C317)</f>
        <v>0</v>
      </c>
      <c r="H317" s="3">
        <f t="shared" ca="1" si="188"/>
        <v>0</v>
      </c>
      <c r="I317" s="3">
        <f ca="1">OFFSET(Results!K$1,($A317-1)*teams/2+$B317,$C317-1)</f>
        <v>0</v>
      </c>
      <c r="J317" s="3">
        <f ca="1">OFFSET(Results!L$1,($A317-1)*teams/2+$B317,1-$C317)</f>
        <v>0</v>
      </c>
      <c r="K317" s="3">
        <f t="shared" ca="1" si="189"/>
        <v>0</v>
      </c>
      <c r="L317" s="3">
        <f t="shared" ca="1" si="190"/>
        <v>0</v>
      </c>
      <c r="M317" s="3">
        <f t="shared" ca="1" si="191"/>
        <v>0</v>
      </c>
      <c r="N317" s="3">
        <f ca="1">OFFSET(Results!M$1,($A317-1)*teams/2+$B317,0)</f>
        <v>0</v>
      </c>
      <c r="O317" s="3">
        <f ca="1">IF(N317=0,0,VLOOKUP(E317,'Working - Table'!$C$2:$N$21,12,FALSE))</f>
        <v>0</v>
      </c>
      <c r="P317">
        <f t="shared" ca="1" si="192"/>
        <v>0</v>
      </c>
      <c r="Q317">
        <f t="shared" ca="1" si="193"/>
        <v>0</v>
      </c>
      <c r="R317">
        <f t="shared" ca="1" si="194"/>
        <v>0</v>
      </c>
    </row>
  </sheetData>
  <autoFilter ref="A1:R267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X21"/>
  <sheetViews>
    <sheetView workbookViewId="0">
      <selection activeCell="L17" sqref="L17"/>
    </sheetView>
  </sheetViews>
  <sheetFormatPr defaultRowHeight="15" x14ac:dyDescent="0.25"/>
  <cols>
    <col min="1" max="1" width="7.28515625" bestFit="1" customWidth="1"/>
    <col min="2" max="2" width="5.28515625" bestFit="1" customWidth="1"/>
    <col min="3" max="3" width="5.85546875" bestFit="1" customWidth="1"/>
    <col min="4" max="4" width="4" bestFit="1" customWidth="1"/>
    <col min="5" max="7" width="3" bestFit="1" customWidth="1"/>
    <col min="8" max="8" width="4.28515625" bestFit="1" customWidth="1"/>
    <col min="9" max="9" width="4.5703125" bestFit="1" customWidth="1"/>
    <col min="10" max="10" width="7" bestFit="1" customWidth="1"/>
    <col min="11" max="11" width="5.42578125" bestFit="1" customWidth="1"/>
    <col min="12" max="12" width="5.7109375" bestFit="1" customWidth="1"/>
    <col min="13" max="13" width="7.7109375" bestFit="1" customWidth="1"/>
    <col min="14" max="14" width="4.140625" bestFit="1" customWidth="1"/>
    <col min="15" max="15" width="10" bestFit="1" customWidth="1"/>
    <col min="16" max="16" width="8" bestFit="1" customWidth="1"/>
    <col min="17" max="17" width="11.28515625" bestFit="1" customWidth="1"/>
    <col min="18" max="18" width="14.85546875" bestFit="1" customWidth="1"/>
    <col min="19" max="19" width="22.28515625" bestFit="1" customWidth="1"/>
    <col min="20" max="20" width="20.28515625" bestFit="1" customWidth="1"/>
    <col min="21" max="21" width="13.85546875" bestFit="1" customWidth="1"/>
    <col min="22" max="22" width="19.85546875" bestFit="1" customWidth="1"/>
    <col min="23" max="23" width="13.5703125" bestFit="1" customWidth="1"/>
    <col min="24" max="24" width="12" bestFit="1" customWidth="1"/>
  </cols>
  <sheetData>
    <row r="1" spans="1:24" x14ac:dyDescent="0.25">
      <c r="A1" t="s">
        <v>56</v>
      </c>
      <c r="B1" s="17" t="s">
        <v>32</v>
      </c>
      <c r="C1" s="14" t="s">
        <v>20</v>
      </c>
      <c r="D1" s="9" t="s">
        <v>1</v>
      </c>
      <c r="E1" s="10" t="s">
        <v>2</v>
      </c>
      <c r="F1" s="10" t="s">
        <v>3</v>
      </c>
      <c r="G1" s="10" t="s">
        <v>4</v>
      </c>
      <c r="H1" s="11" t="s">
        <v>9</v>
      </c>
      <c r="I1" s="12" t="s">
        <v>10</v>
      </c>
      <c r="J1" s="10" t="s">
        <v>11</v>
      </c>
      <c r="K1" s="11" t="s">
        <v>12</v>
      </c>
      <c r="L1" s="12" t="s">
        <v>13</v>
      </c>
      <c r="M1" s="10" t="s">
        <v>31</v>
      </c>
      <c r="N1" s="11" t="s">
        <v>5</v>
      </c>
      <c r="O1" s="17" t="s">
        <v>33</v>
      </c>
      <c r="P1" s="17" t="s">
        <v>40</v>
      </c>
      <c r="Q1" t="s">
        <v>35</v>
      </c>
      <c r="R1" s="17" t="s">
        <v>36</v>
      </c>
      <c r="S1" s="17" t="s">
        <v>53</v>
      </c>
      <c r="T1" s="17" t="s">
        <v>54</v>
      </c>
      <c r="U1" s="17" t="s">
        <v>39</v>
      </c>
      <c r="V1" s="17" t="s">
        <v>55</v>
      </c>
      <c r="W1" s="17" t="s">
        <v>37</v>
      </c>
      <c r="X1" s="17" t="s">
        <v>52</v>
      </c>
    </row>
    <row r="2" spans="1:24" x14ac:dyDescent="0.25">
      <c r="A2">
        <v>1</v>
      </c>
      <c r="B2">
        <f ca="1">RANK(X2,$X$2:$X$21)</f>
        <v>2</v>
      </c>
      <c r="C2" s="13">
        <f>Setup!B8</f>
        <v>0</v>
      </c>
      <c r="D2" s="6">
        <f ca="1">SUMIFS('Working - Results'!N:N,'Working - Results'!D:D,'Working - Table'!C2)</f>
        <v>0</v>
      </c>
      <c r="E2" s="3">
        <f ca="1">SUMIFS('Working - Results'!P:P,'Working - Results'!$D:$D,$C2)</f>
        <v>0</v>
      </c>
      <c r="F2" s="3">
        <f ca="1">SUMIFS('Working - Results'!Q:Q,'Working - Results'!$D:$D,$C2)</f>
        <v>0</v>
      </c>
      <c r="G2" s="3">
        <f ca="1">SUMIFS('Working - Results'!R:R,'Working - Results'!$D:$D,$C2)</f>
        <v>0</v>
      </c>
      <c r="H2" s="5">
        <f ca="1">SUMIFS('Working - Results'!F:F,'Working - Results'!$D:$D,'Working - Table'!$C2)</f>
        <v>0</v>
      </c>
      <c r="I2" s="6">
        <f ca="1">SUMIFS('Working - Results'!G:G,'Working - Results'!$D:$D,'Working - Table'!$C2)</f>
        <v>0</v>
      </c>
      <c r="J2" s="3">
        <f ca="1">SUMIFS('Working - Results'!H:H,'Working - Results'!$D:$D,'Working - Table'!$C2)</f>
        <v>0</v>
      </c>
      <c r="K2" s="5">
        <f ca="1">SUMIFS('Working - Results'!I:I,'Working - Results'!$D:$D,'Working - Table'!$C2)</f>
        <v>0</v>
      </c>
      <c r="L2" s="6">
        <f ca="1">SUMIFS('Working - Results'!J:J,'Working - Results'!$D:$D,'Working - Table'!$C2)</f>
        <v>0</v>
      </c>
      <c r="M2" s="3">
        <f ca="1">SUMIFS('Working - Results'!K:K,'Working - Results'!$D:$D,'Working - Table'!$C2)</f>
        <v>0</v>
      </c>
      <c r="N2" s="5">
        <f ca="1">SUMIFS('Working - Results'!L:L,'Working - Results'!$D:$D,'Working - Table'!$C2)</f>
        <v>0</v>
      </c>
      <c r="O2" s="5">
        <f ca="1">SUMIFS('Working - Results'!O:O,'Working - Results'!$D:$D,'Working - Table'!$C2)</f>
        <v>0</v>
      </c>
      <c r="P2" s="26">
        <f ca="1">J2+M2</f>
        <v>0</v>
      </c>
      <c r="Q2">
        <f t="shared" ref="Q2:Q15" ca="1" si="0">RANK(N2,$N$2:$N$15)</f>
        <v>1</v>
      </c>
      <c r="R2">
        <f ca="1">RANK(O2,$O$2:$O$15)</f>
        <v>1</v>
      </c>
      <c r="S2">
        <f t="shared" ref="S2:S21" ca="1" si="1">(teams+1-Q2)*10000</f>
        <v>140000</v>
      </c>
      <c r="T2">
        <f t="shared" ref="T2:T21" ca="1" si="2">(teams+1-R2)*100</f>
        <v>1400</v>
      </c>
      <c r="U2">
        <f ca="1">RANK(P2,$P$2:$P$21)</f>
        <v>1</v>
      </c>
      <c r="V2">
        <f t="shared" ref="V2:V21" ca="1" si="3">(teams+1-U2)</f>
        <v>14</v>
      </c>
      <c r="W2">
        <f t="shared" ref="W2:W21" ca="1" si="4">S2+T2+V2+RAND()</f>
        <v>141414.86594709559</v>
      </c>
      <c r="X2">
        <f t="shared" ref="X2:X21" ca="1" si="5">IF(A2&lt;=teams,W2,0)</f>
        <v>141414.86594709559</v>
      </c>
    </row>
    <row r="3" spans="1:24" x14ac:dyDescent="0.25">
      <c r="A3">
        <v>2</v>
      </c>
      <c r="B3">
        <f t="shared" ref="B3:B21" ca="1" si="6">RANK(X3,$X$2:$X$21)</f>
        <v>3</v>
      </c>
      <c r="C3" s="13">
        <f>Setup!B9</f>
        <v>0</v>
      </c>
      <c r="D3" s="6">
        <f ca="1">SUMIFS('Working - Results'!N:N,'Working - Results'!D:D,'Working - Table'!C3)</f>
        <v>0</v>
      </c>
      <c r="E3" s="3">
        <f ca="1">SUMIFS('Working - Results'!P:P,'Working - Results'!$D:$D,$C3)</f>
        <v>0</v>
      </c>
      <c r="F3" s="3">
        <f ca="1">SUMIFS('Working - Results'!Q:Q,'Working - Results'!$D:$D,$C3)</f>
        <v>0</v>
      </c>
      <c r="G3" s="3">
        <f ca="1">SUMIFS('Working - Results'!R:R,'Working - Results'!$D:$D,$C3)</f>
        <v>0</v>
      </c>
      <c r="H3" s="5">
        <f ca="1">SUMIFS('Working - Results'!F:F,'Working - Results'!$D:$D,'Working - Table'!$C3)</f>
        <v>0</v>
      </c>
      <c r="I3" s="6">
        <f ca="1">SUMIFS('Working - Results'!G:G,'Working - Results'!$D:$D,'Working - Table'!$C3)</f>
        <v>0</v>
      </c>
      <c r="J3" s="3">
        <f ca="1">SUMIFS('Working - Results'!H:H,'Working - Results'!$D:$D,'Working - Table'!$C3)</f>
        <v>0</v>
      </c>
      <c r="K3" s="5">
        <f ca="1">SUMIFS('Working - Results'!I:I,'Working - Results'!$D:$D,'Working - Table'!$C3)</f>
        <v>0</v>
      </c>
      <c r="L3" s="6">
        <f ca="1">SUMIFS('Working - Results'!J:J,'Working - Results'!$D:$D,'Working - Table'!$C3)</f>
        <v>0</v>
      </c>
      <c r="M3" s="3">
        <f ca="1">SUMIFS('Working - Results'!K:K,'Working - Results'!$D:$D,'Working - Table'!$C3)</f>
        <v>0</v>
      </c>
      <c r="N3" s="5">
        <f ca="1">SUMIFS('Working - Results'!L:L,'Working - Results'!$D:$D,'Working - Table'!$C3)</f>
        <v>0</v>
      </c>
      <c r="O3" s="5">
        <f ca="1">SUMIFS('Working - Results'!O:O,'Working - Results'!$D:$D,'Working - Table'!$C3)</f>
        <v>0</v>
      </c>
      <c r="P3" s="26">
        <f t="shared" ref="P3:P21" ca="1" si="7">J3+M3</f>
        <v>0</v>
      </c>
      <c r="Q3">
        <f t="shared" ca="1" si="0"/>
        <v>1</v>
      </c>
      <c r="R3">
        <f t="shared" ref="R3:R15" ca="1" si="8">RANK(O3,$O$2:$O$15)</f>
        <v>1</v>
      </c>
      <c r="S3">
        <f t="shared" ca="1" si="1"/>
        <v>140000</v>
      </c>
      <c r="T3">
        <f t="shared" ca="1" si="2"/>
        <v>1400</v>
      </c>
      <c r="U3">
        <f t="shared" ref="U3:U21" ca="1" si="9">RANK(P3,$P$2:$P$21)</f>
        <v>1</v>
      </c>
      <c r="V3">
        <f t="shared" ca="1" si="3"/>
        <v>14</v>
      </c>
      <c r="W3">
        <f t="shared" ca="1" si="4"/>
        <v>141414.84094466598</v>
      </c>
      <c r="X3">
        <f t="shared" ca="1" si="5"/>
        <v>141414.84094466598</v>
      </c>
    </row>
    <row r="4" spans="1:24" x14ac:dyDescent="0.25">
      <c r="A4">
        <v>3</v>
      </c>
      <c r="B4">
        <f t="shared" ca="1" si="6"/>
        <v>5</v>
      </c>
      <c r="C4" s="13">
        <f>Setup!B10</f>
        <v>0</v>
      </c>
      <c r="D4" s="6">
        <f ca="1">SUMIFS('Working - Results'!N:N,'Working - Results'!D:D,'Working - Table'!C4)</f>
        <v>0</v>
      </c>
      <c r="E4" s="3">
        <f ca="1">SUMIFS('Working - Results'!P:P,'Working - Results'!$D:$D,$C4)</f>
        <v>0</v>
      </c>
      <c r="F4" s="3">
        <f ca="1">SUMIFS('Working - Results'!Q:Q,'Working - Results'!$D:$D,$C4)</f>
        <v>0</v>
      </c>
      <c r="G4" s="3">
        <f ca="1">SUMIFS('Working - Results'!R:R,'Working - Results'!$D:$D,$C4)</f>
        <v>0</v>
      </c>
      <c r="H4" s="5">
        <f ca="1">SUMIFS('Working - Results'!F:F,'Working - Results'!$D:$D,'Working - Table'!$C4)</f>
        <v>0</v>
      </c>
      <c r="I4" s="6">
        <f ca="1">SUMIFS('Working - Results'!G:G,'Working - Results'!$D:$D,'Working - Table'!$C4)</f>
        <v>0</v>
      </c>
      <c r="J4" s="3">
        <f ca="1">SUMIFS('Working - Results'!H:H,'Working - Results'!$D:$D,'Working - Table'!$C4)</f>
        <v>0</v>
      </c>
      <c r="K4" s="5">
        <f ca="1">SUMIFS('Working - Results'!I:I,'Working - Results'!$D:$D,'Working - Table'!$C4)</f>
        <v>0</v>
      </c>
      <c r="L4" s="6">
        <f ca="1">SUMIFS('Working - Results'!J:J,'Working - Results'!$D:$D,'Working - Table'!$C4)</f>
        <v>0</v>
      </c>
      <c r="M4" s="3">
        <f ca="1">SUMIFS('Working - Results'!K:K,'Working - Results'!$D:$D,'Working - Table'!$C4)</f>
        <v>0</v>
      </c>
      <c r="N4" s="5">
        <f ca="1">SUMIFS('Working - Results'!L:L,'Working - Results'!$D:$D,'Working - Table'!$C4)</f>
        <v>0</v>
      </c>
      <c r="O4" s="5">
        <f ca="1">SUMIFS('Working - Results'!O:O,'Working - Results'!$D:$D,'Working - Table'!$C4)</f>
        <v>0</v>
      </c>
      <c r="P4" s="26">
        <f t="shared" ca="1" si="7"/>
        <v>0</v>
      </c>
      <c r="Q4">
        <f t="shared" ca="1" si="0"/>
        <v>1</v>
      </c>
      <c r="R4">
        <f t="shared" ca="1" si="8"/>
        <v>1</v>
      </c>
      <c r="S4">
        <f t="shared" ca="1" si="1"/>
        <v>140000</v>
      </c>
      <c r="T4">
        <f t="shared" ca="1" si="2"/>
        <v>1400</v>
      </c>
      <c r="U4">
        <f t="shared" ca="1" si="9"/>
        <v>1</v>
      </c>
      <c r="V4">
        <f t="shared" ca="1" si="3"/>
        <v>14</v>
      </c>
      <c r="W4">
        <f t="shared" ca="1" si="4"/>
        <v>141414.76572933164</v>
      </c>
      <c r="X4">
        <f t="shared" ca="1" si="5"/>
        <v>141414.76572933164</v>
      </c>
    </row>
    <row r="5" spans="1:24" x14ac:dyDescent="0.25">
      <c r="A5">
        <v>4</v>
      </c>
      <c r="B5">
        <f t="shared" ca="1" si="6"/>
        <v>4</v>
      </c>
      <c r="C5" s="13">
        <f>Setup!B11</f>
        <v>0</v>
      </c>
      <c r="D5" s="6">
        <f ca="1">SUMIFS('Working - Results'!N:N,'Working - Results'!D:D,'Working - Table'!C5)</f>
        <v>0</v>
      </c>
      <c r="E5" s="3">
        <f ca="1">SUMIFS('Working - Results'!P:P,'Working - Results'!$D:$D,$C5)</f>
        <v>0</v>
      </c>
      <c r="F5" s="3">
        <f ca="1">SUMIFS('Working - Results'!Q:Q,'Working - Results'!$D:$D,$C5)</f>
        <v>0</v>
      </c>
      <c r="G5" s="3">
        <f ca="1">SUMIFS('Working - Results'!R:R,'Working - Results'!$D:$D,$C5)</f>
        <v>0</v>
      </c>
      <c r="H5" s="5">
        <f ca="1">SUMIFS('Working - Results'!F:F,'Working - Results'!$D:$D,'Working - Table'!$C5)</f>
        <v>0</v>
      </c>
      <c r="I5" s="6">
        <f ca="1">SUMIFS('Working - Results'!G:G,'Working - Results'!$D:$D,'Working - Table'!$C5)</f>
        <v>0</v>
      </c>
      <c r="J5" s="3">
        <f ca="1">SUMIFS('Working - Results'!H:H,'Working - Results'!$D:$D,'Working - Table'!$C5)</f>
        <v>0</v>
      </c>
      <c r="K5" s="5">
        <f ca="1">SUMIFS('Working - Results'!I:I,'Working - Results'!$D:$D,'Working - Table'!$C5)</f>
        <v>0</v>
      </c>
      <c r="L5" s="6">
        <f ca="1">SUMIFS('Working - Results'!J:J,'Working - Results'!$D:$D,'Working - Table'!$C5)</f>
        <v>0</v>
      </c>
      <c r="M5" s="3">
        <f ca="1">SUMIFS('Working - Results'!K:K,'Working - Results'!$D:$D,'Working - Table'!$C5)</f>
        <v>0</v>
      </c>
      <c r="N5" s="5">
        <f ca="1">SUMIFS('Working - Results'!L:L,'Working - Results'!$D:$D,'Working - Table'!$C5)</f>
        <v>0</v>
      </c>
      <c r="O5" s="5">
        <f ca="1">SUMIFS('Working - Results'!O:O,'Working - Results'!$D:$D,'Working - Table'!$C5)</f>
        <v>0</v>
      </c>
      <c r="P5" s="26">
        <f t="shared" ca="1" si="7"/>
        <v>0</v>
      </c>
      <c r="Q5">
        <f t="shared" ca="1" si="0"/>
        <v>1</v>
      </c>
      <c r="R5">
        <f t="shared" ca="1" si="8"/>
        <v>1</v>
      </c>
      <c r="S5">
        <f t="shared" ca="1" si="1"/>
        <v>140000</v>
      </c>
      <c r="T5">
        <f t="shared" ca="1" si="2"/>
        <v>1400</v>
      </c>
      <c r="U5">
        <f t="shared" ca="1" si="9"/>
        <v>1</v>
      </c>
      <c r="V5">
        <f t="shared" ca="1" si="3"/>
        <v>14</v>
      </c>
      <c r="W5">
        <f t="shared" ca="1" si="4"/>
        <v>141414.82971037368</v>
      </c>
      <c r="X5">
        <f t="shared" ca="1" si="5"/>
        <v>141414.82971037368</v>
      </c>
    </row>
    <row r="6" spans="1:24" x14ac:dyDescent="0.25">
      <c r="A6">
        <v>5</v>
      </c>
      <c r="B6">
        <f t="shared" ca="1" si="6"/>
        <v>7</v>
      </c>
      <c r="C6" s="13">
        <f>Setup!B12</f>
        <v>0</v>
      </c>
      <c r="D6" s="6">
        <f ca="1">SUMIFS('Working - Results'!N:N,'Working - Results'!D:D,'Working - Table'!C6)</f>
        <v>0</v>
      </c>
      <c r="E6" s="3">
        <f ca="1">SUMIFS('Working - Results'!P:P,'Working - Results'!$D:$D,$C6)</f>
        <v>0</v>
      </c>
      <c r="F6" s="3">
        <f ca="1">SUMIFS('Working - Results'!Q:Q,'Working - Results'!$D:$D,$C6)</f>
        <v>0</v>
      </c>
      <c r="G6" s="3">
        <f ca="1">SUMIFS('Working - Results'!R:R,'Working - Results'!$D:$D,$C6)</f>
        <v>0</v>
      </c>
      <c r="H6" s="5">
        <f ca="1">SUMIFS('Working - Results'!F:F,'Working - Results'!$D:$D,'Working - Table'!$C6)</f>
        <v>0</v>
      </c>
      <c r="I6" s="6">
        <f ca="1">SUMIFS('Working - Results'!G:G,'Working - Results'!$D:$D,'Working - Table'!$C6)</f>
        <v>0</v>
      </c>
      <c r="J6" s="3">
        <f ca="1">SUMIFS('Working - Results'!H:H,'Working - Results'!$D:$D,'Working - Table'!$C6)</f>
        <v>0</v>
      </c>
      <c r="K6" s="5">
        <f ca="1">SUMIFS('Working - Results'!I:I,'Working - Results'!$D:$D,'Working - Table'!$C6)</f>
        <v>0</v>
      </c>
      <c r="L6" s="6">
        <f ca="1">SUMIFS('Working - Results'!J:J,'Working - Results'!$D:$D,'Working - Table'!$C6)</f>
        <v>0</v>
      </c>
      <c r="M6" s="3">
        <f ca="1">SUMIFS('Working - Results'!K:K,'Working - Results'!$D:$D,'Working - Table'!$C6)</f>
        <v>0</v>
      </c>
      <c r="N6" s="5">
        <f ca="1">SUMIFS('Working - Results'!L:L,'Working - Results'!$D:$D,'Working - Table'!$C6)</f>
        <v>0</v>
      </c>
      <c r="O6" s="5">
        <f ca="1">SUMIFS('Working - Results'!O:O,'Working - Results'!$D:$D,'Working - Table'!$C6)</f>
        <v>0</v>
      </c>
      <c r="P6" s="26">
        <f t="shared" ca="1" si="7"/>
        <v>0</v>
      </c>
      <c r="Q6">
        <f t="shared" ca="1" si="0"/>
        <v>1</v>
      </c>
      <c r="R6">
        <f t="shared" ca="1" si="8"/>
        <v>1</v>
      </c>
      <c r="S6">
        <f t="shared" ca="1" si="1"/>
        <v>140000</v>
      </c>
      <c r="T6">
        <f t="shared" ca="1" si="2"/>
        <v>1400</v>
      </c>
      <c r="U6">
        <f t="shared" ca="1" si="9"/>
        <v>1</v>
      </c>
      <c r="V6">
        <f t="shared" ca="1" si="3"/>
        <v>14</v>
      </c>
      <c r="W6">
        <f t="shared" ca="1" si="4"/>
        <v>141414.71787145178</v>
      </c>
      <c r="X6">
        <f t="shared" ca="1" si="5"/>
        <v>141414.71787145178</v>
      </c>
    </row>
    <row r="7" spans="1:24" x14ac:dyDescent="0.25">
      <c r="A7">
        <v>6</v>
      </c>
      <c r="B7">
        <f t="shared" ca="1" si="6"/>
        <v>12</v>
      </c>
      <c r="C7" s="13">
        <f>Setup!B13</f>
        <v>0</v>
      </c>
      <c r="D7" s="6">
        <f ca="1">SUMIFS('Working - Results'!N:N,'Working - Results'!D:D,'Working - Table'!C7)</f>
        <v>0</v>
      </c>
      <c r="E7" s="3">
        <f ca="1">SUMIFS('Working - Results'!P:P,'Working - Results'!$D:$D,$C7)</f>
        <v>0</v>
      </c>
      <c r="F7" s="3">
        <f ca="1">SUMIFS('Working - Results'!Q:Q,'Working - Results'!$D:$D,$C7)</f>
        <v>0</v>
      </c>
      <c r="G7" s="3">
        <f ca="1">SUMIFS('Working - Results'!R:R,'Working - Results'!$D:$D,$C7)</f>
        <v>0</v>
      </c>
      <c r="H7" s="5">
        <f ca="1">SUMIFS('Working - Results'!F:F,'Working - Results'!$D:$D,'Working - Table'!$C7)</f>
        <v>0</v>
      </c>
      <c r="I7" s="6">
        <f ca="1">SUMIFS('Working - Results'!G:G,'Working - Results'!$D:$D,'Working - Table'!$C7)</f>
        <v>0</v>
      </c>
      <c r="J7" s="3">
        <f ca="1">SUMIFS('Working - Results'!H:H,'Working - Results'!$D:$D,'Working - Table'!$C7)</f>
        <v>0</v>
      </c>
      <c r="K7" s="5">
        <f ca="1">SUMIFS('Working - Results'!I:I,'Working - Results'!$D:$D,'Working - Table'!$C7)</f>
        <v>0</v>
      </c>
      <c r="L7" s="6">
        <f ca="1">SUMIFS('Working - Results'!J:J,'Working - Results'!$D:$D,'Working - Table'!$C7)</f>
        <v>0</v>
      </c>
      <c r="M7" s="3">
        <f ca="1">SUMIFS('Working - Results'!K:K,'Working - Results'!$D:$D,'Working - Table'!$C7)</f>
        <v>0</v>
      </c>
      <c r="N7" s="5">
        <f ca="1">SUMIFS('Working - Results'!L:L,'Working - Results'!$D:$D,'Working - Table'!$C7)</f>
        <v>0</v>
      </c>
      <c r="O7" s="5">
        <f ca="1">SUMIFS('Working - Results'!O:O,'Working - Results'!$D:$D,'Working - Table'!$C7)</f>
        <v>0</v>
      </c>
      <c r="P7" s="26">
        <f t="shared" ca="1" si="7"/>
        <v>0</v>
      </c>
      <c r="Q7">
        <f t="shared" ca="1" si="0"/>
        <v>1</v>
      </c>
      <c r="R7">
        <f t="shared" ca="1" si="8"/>
        <v>1</v>
      </c>
      <c r="S7">
        <f t="shared" ca="1" si="1"/>
        <v>140000</v>
      </c>
      <c r="T7">
        <f t="shared" ca="1" si="2"/>
        <v>1400</v>
      </c>
      <c r="U7">
        <f t="shared" ca="1" si="9"/>
        <v>1</v>
      </c>
      <c r="V7">
        <f t="shared" ca="1" si="3"/>
        <v>14</v>
      </c>
      <c r="W7">
        <f t="shared" ca="1" si="4"/>
        <v>141414.10441879465</v>
      </c>
      <c r="X7">
        <f t="shared" ca="1" si="5"/>
        <v>141414.10441879465</v>
      </c>
    </row>
    <row r="8" spans="1:24" x14ac:dyDescent="0.25">
      <c r="A8">
        <v>7</v>
      </c>
      <c r="B8">
        <f t="shared" ca="1" si="6"/>
        <v>10</v>
      </c>
      <c r="C8" s="13">
        <f>Setup!B14</f>
        <v>0</v>
      </c>
      <c r="D8" s="6">
        <f ca="1">SUMIFS('Working - Results'!N:N,'Working - Results'!D:D,'Working - Table'!C8)</f>
        <v>0</v>
      </c>
      <c r="E8" s="3">
        <f ca="1">SUMIFS('Working - Results'!P:P,'Working - Results'!$D:$D,$C8)</f>
        <v>0</v>
      </c>
      <c r="F8" s="3">
        <f ca="1">SUMIFS('Working - Results'!Q:Q,'Working - Results'!$D:$D,$C8)</f>
        <v>0</v>
      </c>
      <c r="G8" s="3">
        <f ca="1">SUMIFS('Working - Results'!R:R,'Working - Results'!$D:$D,$C8)</f>
        <v>0</v>
      </c>
      <c r="H8" s="5">
        <f ca="1">SUMIFS('Working - Results'!F:F,'Working - Results'!$D:$D,'Working - Table'!$C8)</f>
        <v>0</v>
      </c>
      <c r="I8" s="6">
        <f ca="1">SUMIFS('Working - Results'!G:G,'Working - Results'!$D:$D,'Working - Table'!$C8)</f>
        <v>0</v>
      </c>
      <c r="J8" s="3">
        <f ca="1">SUMIFS('Working - Results'!H:H,'Working - Results'!$D:$D,'Working - Table'!$C8)</f>
        <v>0</v>
      </c>
      <c r="K8" s="5">
        <f ca="1">SUMIFS('Working - Results'!I:I,'Working - Results'!$D:$D,'Working - Table'!$C8)</f>
        <v>0</v>
      </c>
      <c r="L8" s="6">
        <f ca="1">SUMIFS('Working - Results'!J:J,'Working - Results'!$D:$D,'Working - Table'!$C8)</f>
        <v>0</v>
      </c>
      <c r="M8" s="3">
        <f ca="1">SUMIFS('Working - Results'!K:K,'Working - Results'!$D:$D,'Working - Table'!$C8)</f>
        <v>0</v>
      </c>
      <c r="N8" s="5">
        <f ca="1">SUMIFS('Working - Results'!L:L,'Working - Results'!$D:$D,'Working - Table'!$C8)</f>
        <v>0</v>
      </c>
      <c r="O8" s="5">
        <f ca="1">SUMIFS('Working - Results'!O:O,'Working - Results'!$D:$D,'Working - Table'!$C8)</f>
        <v>0</v>
      </c>
      <c r="P8" s="26">
        <f t="shared" ca="1" si="7"/>
        <v>0</v>
      </c>
      <c r="Q8">
        <f t="shared" ca="1" si="0"/>
        <v>1</v>
      </c>
      <c r="R8">
        <f t="shared" ca="1" si="8"/>
        <v>1</v>
      </c>
      <c r="S8">
        <f t="shared" ca="1" si="1"/>
        <v>140000</v>
      </c>
      <c r="T8">
        <f t="shared" ca="1" si="2"/>
        <v>1400</v>
      </c>
      <c r="U8">
        <f t="shared" ca="1" si="9"/>
        <v>1</v>
      </c>
      <c r="V8">
        <f t="shared" ca="1" si="3"/>
        <v>14</v>
      </c>
      <c r="W8">
        <f t="shared" ca="1" si="4"/>
        <v>141414.4652426774</v>
      </c>
      <c r="X8">
        <f t="shared" ca="1" si="5"/>
        <v>141414.4652426774</v>
      </c>
    </row>
    <row r="9" spans="1:24" x14ac:dyDescent="0.25">
      <c r="A9">
        <v>8</v>
      </c>
      <c r="B9">
        <f t="shared" ca="1" si="6"/>
        <v>8</v>
      </c>
      <c r="C9" s="13">
        <f>Setup!B15</f>
        <v>0</v>
      </c>
      <c r="D9" s="6">
        <f ca="1">SUMIFS('Working - Results'!N:N,'Working - Results'!D:D,'Working - Table'!C9)</f>
        <v>0</v>
      </c>
      <c r="E9" s="3">
        <f ca="1">SUMIFS('Working - Results'!P:P,'Working - Results'!$D:$D,$C9)</f>
        <v>0</v>
      </c>
      <c r="F9" s="3">
        <f ca="1">SUMIFS('Working - Results'!Q:Q,'Working - Results'!$D:$D,$C9)</f>
        <v>0</v>
      </c>
      <c r="G9" s="3">
        <f ca="1">SUMIFS('Working - Results'!R:R,'Working - Results'!$D:$D,$C9)</f>
        <v>0</v>
      </c>
      <c r="H9" s="5">
        <f ca="1">SUMIFS('Working - Results'!F:F,'Working - Results'!$D:$D,'Working - Table'!$C9)</f>
        <v>0</v>
      </c>
      <c r="I9" s="6">
        <f ca="1">SUMIFS('Working - Results'!G:G,'Working - Results'!$D:$D,'Working - Table'!$C9)</f>
        <v>0</v>
      </c>
      <c r="J9" s="3">
        <f ca="1">SUMIFS('Working - Results'!H:H,'Working - Results'!$D:$D,'Working - Table'!$C9)</f>
        <v>0</v>
      </c>
      <c r="K9" s="5">
        <f ca="1">SUMIFS('Working - Results'!I:I,'Working - Results'!$D:$D,'Working - Table'!$C9)</f>
        <v>0</v>
      </c>
      <c r="L9" s="6">
        <f ca="1">SUMIFS('Working - Results'!J:J,'Working - Results'!$D:$D,'Working - Table'!$C9)</f>
        <v>0</v>
      </c>
      <c r="M9" s="3">
        <f ca="1">SUMIFS('Working - Results'!K:K,'Working - Results'!$D:$D,'Working - Table'!$C9)</f>
        <v>0</v>
      </c>
      <c r="N9" s="5">
        <f ca="1">SUMIFS('Working - Results'!L:L,'Working - Results'!$D:$D,'Working - Table'!$C9)</f>
        <v>0</v>
      </c>
      <c r="O9" s="5">
        <f ca="1">SUMIFS('Working - Results'!O:O,'Working - Results'!$D:$D,'Working - Table'!$C9)</f>
        <v>0</v>
      </c>
      <c r="P9" s="26">
        <f t="shared" ca="1" si="7"/>
        <v>0</v>
      </c>
      <c r="Q9">
        <f t="shared" ca="1" si="0"/>
        <v>1</v>
      </c>
      <c r="R9">
        <f t="shared" ca="1" si="8"/>
        <v>1</v>
      </c>
      <c r="S9">
        <f t="shared" ca="1" si="1"/>
        <v>140000</v>
      </c>
      <c r="T9">
        <f t="shared" ca="1" si="2"/>
        <v>1400</v>
      </c>
      <c r="U9">
        <f t="shared" ca="1" si="9"/>
        <v>1</v>
      </c>
      <c r="V9">
        <f t="shared" ca="1" si="3"/>
        <v>14</v>
      </c>
      <c r="W9">
        <f t="shared" ca="1" si="4"/>
        <v>141414.63105788393</v>
      </c>
      <c r="X9">
        <f t="shared" ca="1" si="5"/>
        <v>141414.63105788393</v>
      </c>
    </row>
    <row r="10" spans="1:24" x14ac:dyDescent="0.25">
      <c r="A10">
        <v>9</v>
      </c>
      <c r="B10">
        <f t="shared" ca="1" si="6"/>
        <v>1</v>
      </c>
      <c r="C10" s="13">
        <f>Setup!B16</f>
        <v>0</v>
      </c>
      <c r="D10" s="6">
        <f ca="1">SUMIFS('Working - Results'!N:N,'Working - Results'!D:D,'Working - Table'!C10)</f>
        <v>0</v>
      </c>
      <c r="E10" s="3">
        <f ca="1">SUMIFS('Working - Results'!P:P,'Working - Results'!$D:$D,$C10)</f>
        <v>0</v>
      </c>
      <c r="F10" s="3">
        <f ca="1">SUMIFS('Working - Results'!Q:Q,'Working - Results'!$D:$D,$C10)</f>
        <v>0</v>
      </c>
      <c r="G10" s="3">
        <f ca="1">SUMIFS('Working - Results'!R:R,'Working - Results'!$D:$D,$C10)</f>
        <v>0</v>
      </c>
      <c r="H10" s="5">
        <f ca="1">SUMIFS('Working - Results'!F:F,'Working - Results'!$D:$D,'Working - Table'!$C10)</f>
        <v>0</v>
      </c>
      <c r="I10" s="6">
        <f ca="1">SUMIFS('Working - Results'!G:G,'Working - Results'!$D:$D,'Working - Table'!$C10)</f>
        <v>0</v>
      </c>
      <c r="J10" s="3">
        <f ca="1">SUMIFS('Working - Results'!H:H,'Working - Results'!$D:$D,'Working - Table'!$C10)</f>
        <v>0</v>
      </c>
      <c r="K10" s="5">
        <f ca="1">SUMIFS('Working - Results'!I:I,'Working - Results'!$D:$D,'Working - Table'!$C10)</f>
        <v>0</v>
      </c>
      <c r="L10" s="6">
        <f ca="1">SUMIFS('Working - Results'!J:J,'Working - Results'!$D:$D,'Working - Table'!$C10)</f>
        <v>0</v>
      </c>
      <c r="M10" s="3">
        <f ca="1">SUMIFS('Working - Results'!K:K,'Working - Results'!$D:$D,'Working - Table'!$C10)</f>
        <v>0</v>
      </c>
      <c r="N10" s="5">
        <f ca="1">SUMIFS('Working - Results'!L:L,'Working - Results'!$D:$D,'Working - Table'!$C10)</f>
        <v>0</v>
      </c>
      <c r="O10" s="5">
        <f ca="1">SUMIFS('Working - Results'!O:O,'Working - Results'!$D:$D,'Working - Table'!$C10)</f>
        <v>0</v>
      </c>
      <c r="P10" s="26">
        <f t="shared" ca="1" si="7"/>
        <v>0</v>
      </c>
      <c r="Q10">
        <f t="shared" ca="1" si="0"/>
        <v>1</v>
      </c>
      <c r="R10">
        <f t="shared" ca="1" si="8"/>
        <v>1</v>
      </c>
      <c r="S10">
        <f t="shared" ca="1" si="1"/>
        <v>140000</v>
      </c>
      <c r="T10">
        <f t="shared" ca="1" si="2"/>
        <v>1400</v>
      </c>
      <c r="U10">
        <f t="shared" ca="1" si="9"/>
        <v>1</v>
      </c>
      <c r="V10">
        <f t="shared" ca="1" si="3"/>
        <v>14</v>
      </c>
      <c r="W10">
        <f t="shared" ca="1" si="4"/>
        <v>141414.95915135762</v>
      </c>
      <c r="X10">
        <f t="shared" ca="1" si="5"/>
        <v>141414.95915135762</v>
      </c>
    </row>
    <row r="11" spans="1:24" x14ac:dyDescent="0.25">
      <c r="A11">
        <v>10</v>
      </c>
      <c r="B11">
        <f t="shared" ca="1" si="6"/>
        <v>13</v>
      </c>
      <c r="C11" s="13">
        <f>Setup!B17</f>
        <v>0</v>
      </c>
      <c r="D11" s="6">
        <f ca="1">SUMIFS('Working - Results'!N:N,'Working - Results'!D:D,'Working - Table'!C11)</f>
        <v>0</v>
      </c>
      <c r="E11" s="3">
        <f ca="1">SUMIFS('Working - Results'!P:P,'Working - Results'!$D:$D,$C11)</f>
        <v>0</v>
      </c>
      <c r="F11" s="3">
        <f ca="1">SUMIFS('Working - Results'!Q:Q,'Working - Results'!$D:$D,$C11)</f>
        <v>0</v>
      </c>
      <c r="G11" s="3">
        <f ca="1">SUMIFS('Working - Results'!R:R,'Working - Results'!$D:$D,$C11)</f>
        <v>0</v>
      </c>
      <c r="H11" s="5">
        <f ca="1">SUMIFS('Working - Results'!F:F,'Working - Results'!$D:$D,'Working - Table'!$C11)</f>
        <v>0</v>
      </c>
      <c r="I11" s="6">
        <f ca="1">SUMIFS('Working - Results'!G:G,'Working - Results'!$D:$D,'Working - Table'!$C11)</f>
        <v>0</v>
      </c>
      <c r="J11" s="3">
        <f ca="1">SUMIFS('Working - Results'!H:H,'Working - Results'!$D:$D,'Working - Table'!$C11)</f>
        <v>0</v>
      </c>
      <c r="K11" s="5">
        <f ca="1">SUMIFS('Working - Results'!I:I,'Working - Results'!$D:$D,'Working - Table'!$C11)</f>
        <v>0</v>
      </c>
      <c r="L11" s="6">
        <f ca="1">SUMIFS('Working - Results'!J:J,'Working - Results'!$D:$D,'Working - Table'!$C11)</f>
        <v>0</v>
      </c>
      <c r="M11" s="3">
        <f ca="1">SUMIFS('Working - Results'!K:K,'Working - Results'!$D:$D,'Working - Table'!$C11)</f>
        <v>0</v>
      </c>
      <c r="N11" s="5">
        <f ca="1">SUMIFS('Working - Results'!L:L,'Working - Results'!$D:$D,'Working - Table'!$C11)</f>
        <v>0</v>
      </c>
      <c r="O11" s="5">
        <f ca="1">SUMIFS('Working - Results'!O:O,'Working - Results'!$D:$D,'Working - Table'!$C11)</f>
        <v>0</v>
      </c>
      <c r="P11" s="26">
        <f t="shared" ca="1" si="7"/>
        <v>0</v>
      </c>
      <c r="Q11">
        <f t="shared" ca="1" si="0"/>
        <v>1</v>
      </c>
      <c r="R11">
        <f t="shared" ca="1" si="8"/>
        <v>1</v>
      </c>
      <c r="S11">
        <f t="shared" ca="1" si="1"/>
        <v>140000</v>
      </c>
      <c r="T11">
        <f t="shared" ca="1" si="2"/>
        <v>1400</v>
      </c>
      <c r="U11">
        <f t="shared" ca="1" si="9"/>
        <v>1</v>
      </c>
      <c r="V11">
        <f t="shared" ca="1" si="3"/>
        <v>14</v>
      </c>
      <c r="W11">
        <f t="shared" ca="1" si="4"/>
        <v>141414.0961233</v>
      </c>
      <c r="X11">
        <f t="shared" ca="1" si="5"/>
        <v>141414.0961233</v>
      </c>
    </row>
    <row r="12" spans="1:24" x14ac:dyDescent="0.25">
      <c r="A12">
        <v>11</v>
      </c>
      <c r="B12">
        <f t="shared" ca="1" si="6"/>
        <v>6</v>
      </c>
      <c r="C12" s="13">
        <f>Setup!B18</f>
        <v>0</v>
      </c>
      <c r="D12" s="6">
        <f ca="1">SUMIFS('Working - Results'!N:N,'Working - Results'!D:D,'Working - Table'!C12)</f>
        <v>0</v>
      </c>
      <c r="E12" s="3">
        <f ca="1">SUMIFS('Working - Results'!P:P,'Working - Results'!$D:$D,$C12)</f>
        <v>0</v>
      </c>
      <c r="F12" s="3">
        <f ca="1">SUMIFS('Working - Results'!Q:Q,'Working - Results'!$D:$D,$C12)</f>
        <v>0</v>
      </c>
      <c r="G12" s="3">
        <f ca="1">SUMIFS('Working - Results'!R:R,'Working - Results'!$D:$D,$C12)</f>
        <v>0</v>
      </c>
      <c r="H12" s="5">
        <f ca="1">SUMIFS('Working - Results'!F:F,'Working - Results'!$D:$D,'Working - Table'!$C12)</f>
        <v>0</v>
      </c>
      <c r="I12" s="6">
        <f ca="1">SUMIFS('Working - Results'!G:G,'Working - Results'!$D:$D,'Working - Table'!$C12)</f>
        <v>0</v>
      </c>
      <c r="J12" s="3">
        <f ca="1">SUMIFS('Working - Results'!H:H,'Working - Results'!$D:$D,'Working - Table'!$C12)</f>
        <v>0</v>
      </c>
      <c r="K12" s="5">
        <f ca="1">SUMIFS('Working - Results'!I:I,'Working - Results'!$D:$D,'Working - Table'!$C12)</f>
        <v>0</v>
      </c>
      <c r="L12" s="6">
        <f ca="1">SUMIFS('Working - Results'!J:J,'Working - Results'!$D:$D,'Working - Table'!$C12)</f>
        <v>0</v>
      </c>
      <c r="M12" s="3">
        <f ca="1">SUMIFS('Working - Results'!K:K,'Working - Results'!$D:$D,'Working - Table'!$C12)</f>
        <v>0</v>
      </c>
      <c r="N12" s="5">
        <f ca="1">SUMIFS('Working - Results'!L:L,'Working - Results'!$D:$D,'Working - Table'!$C12)</f>
        <v>0</v>
      </c>
      <c r="O12" s="5">
        <f ca="1">SUMIFS('Working - Results'!O:O,'Working - Results'!$D:$D,'Working - Table'!$C12)</f>
        <v>0</v>
      </c>
      <c r="P12" s="26">
        <f t="shared" ca="1" si="7"/>
        <v>0</v>
      </c>
      <c r="Q12">
        <f t="shared" ca="1" si="0"/>
        <v>1</v>
      </c>
      <c r="R12">
        <f t="shared" ca="1" si="8"/>
        <v>1</v>
      </c>
      <c r="S12">
        <f t="shared" ca="1" si="1"/>
        <v>140000</v>
      </c>
      <c r="T12">
        <f t="shared" ca="1" si="2"/>
        <v>1400</v>
      </c>
      <c r="U12">
        <f t="shared" ca="1" si="9"/>
        <v>1</v>
      </c>
      <c r="V12">
        <f t="shared" ca="1" si="3"/>
        <v>14</v>
      </c>
      <c r="W12">
        <f t="shared" ca="1" si="4"/>
        <v>141414.72416259424</v>
      </c>
      <c r="X12">
        <f t="shared" ca="1" si="5"/>
        <v>141414.72416259424</v>
      </c>
    </row>
    <row r="13" spans="1:24" x14ac:dyDescent="0.25">
      <c r="A13">
        <v>12</v>
      </c>
      <c r="B13">
        <f t="shared" ca="1" si="6"/>
        <v>14</v>
      </c>
      <c r="C13" s="13">
        <f>Setup!B19</f>
        <v>0</v>
      </c>
      <c r="D13" s="6">
        <f ca="1">SUMIFS('Working - Results'!N:N,'Working - Results'!D:D,'Working - Table'!C13)</f>
        <v>0</v>
      </c>
      <c r="E13" s="3">
        <f ca="1">SUMIFS('Working - Results'!P:P,'Working - Results'!$D:$D,$C13)</f>
        <v>0</v>
      </c>
      <c r="F13" s="3">
        <f ca="1">SUMIFS('Working - Results'!Q:Q,'Working - Results'!$D:$D,$C13)</f>
        <v>0</v>
      </c>
      <c r="G13" s="3">
        <f ca="1">SUMIFS('Working - Results'!R:R,'Working - Results'!$D:$D,$C13)</f>
        <v>0</v>
      </c>
      <c r="H13" s="5">
        <f ca="1">SUMIFS('Working - Results'!F:F,'Working - Results'!$D:$D,'Working - Table'!$C13)</f>
        <v>0</v>
      </c>
      <c r="I13" s="6">
        <f ca="1">SUMIFS('Working - Results'!G:G,'Working - Results'!$D:$D,'Working - Table'!$C13)</f>
        <v>0</v>
      </c>
      <c r="J13" s="3">
        <f ca="1">SUMIFS('Working - Results'!H:H,'Working - Results'!$D:$D,'Working - Table'!$C13)</f>
        <v>0</v>
      </c>
      <c r="K13" s="5">
        <f ca="1">SUMIFS('Working - Results'!I:I,'Working - Results'!$D:$D,'Working - Table'!$C13)</f>
        <v>0</v>
      </c>
      <c r="L13" s="6">
        <f ca="1">SUMIFS('Working - Results'!J:J,'Working - Results'!$D:$D,'Working - Table'!$C13)</f>
        <v>0</v>
      </c>
      <c r="M13" s="3">
        <f ca="1">SUMIFS('Working - Results'!K:K,'Working - Results'!$D:$D,'Working - Table'!$C13)</f>
        <v>0</v>
      </c>
      <c r="N13" s="5">
        <f ca="1">SUMIFS('Working - Results'!L:L,'Working - Results'!$D:$D,'Working - Table'!$C13)</f>
        <v>0</v>
      </c>
      <c r="O13" s="5">
        <f ca="1">SUMIFS('Working - Results'!O:O,'Working - Results'!$D:$D,'Working - Table'!$C13)</f>
        <v>0</v>
      </c>
      <c r="P13" s="26">
        <f t="shared" ca="1" si="7"/>
        <v>0</v>
      </c>
      <c r="Q13">
        <f t="shared" ca="1" si="0"/>
        <v>1</v>
      </c>
      <c r="R13">
        <f t="shared" ca="1" si="8"/>
        <v>1</v>
      </c>
      <c r="S13">
        <f t="shared" ca="1" si="1"/>
        <v>140000</v>
      </c>
      <c r="T13">
        <f t="shared" ca="1" si="2"/>
        <v>1400</v>
      </c>
      <c r="U13">
        <f t="shared" ca="1" si="9"/>
        <v>1</v>
      </c>
      <c r="V13">
        <f t="shared" ca="1" si="3"/>
        <v>14</v>
      </c>
      <c r="W13">
        <f t="shared" ca="1" si="4"/>
        <v>141414.06484375006</v>
      </c>
      <c r="X13">
        <f t="shared" ca="1" si="5"/>
        <v>141414.06484375006</v>
      </c>
    </row>
    <row r="14" spans="1:24" x14ac:dyDescent="0.25">
      <c r="A14">
        <v>13</v>
      </c>
      <c r="B14">
        <f t="shared" ca="1" si="6"/>
        <v>11</v>
      </c>
      <c r="C14" s="13">
        <f>Setup!B20</f>
        <v>0</v>
      </c>
      <c r="D14" s="6">
        <f ca="1">SUMIFS('Working - Results'!N:N,'Working - Results'!D:D,'Working - Table'!C14)</f>
        <v>0</v>
      </c>
      <c r="E14" s="3">
        <f ca="1">SUMIFS('Working - Results'!P:P,'Working - Results'!$D:$D,$C14)</f>
        <v>0</v>
      </c>
      <c r="F14" s="3">
        <f ca="1">SUMIFS('Working - Results'!Q:Q,'Working - Results'!$D:$D,$C14)</f>
        <v>0</v>
      </c>
      <c r="G14" s="3">
        <f ca="1">SUMIFS('Working - Results'!R:R,'Working - Results'!$D:$D,$C14)</f>
        <v>0</v>
      </c>
      <c r="H14" s="5">
        <f ca="1">SUMIFS('Working - Results'!F:F,'Working - Results'!$D:$D,'Working - Table'!$C14)</f>
        <v>0</v>
      </c>
      <c r="I14" s="6">
        <f ca="1">SUMIFS('Working - Results'!G:G,'Working - Results'!$D:$D,'Working - Table'!$C14)</f>
        <v>0</v>
      </c>
      <c r="J14" s="3">
        <f ca="1">SUMIFS('Working - Results'!H:H,'Working - Results'!$D:$D,'Working - Table'!$C14)</f>
        <v>0</v>
      </c>
      <c r="K14" s="5">
        <f ca="1">SUMIFS('Working - Results'!I:I,'Working - Results'!$D:$D,'Working - Table'!$C14)</f>
        <v>0</v>
      </c>
      <c r="L14" s="6">
        <f ca="1">SUMIFS('Working - Results'!J:J,'Working - Results'!$D:$D,'Working - Table'!$C14)</f>
        <v>0</v>
      </c>
      <c r="M14" s="3">
        <f ca="1">SUMIFS('Working - Results'!K:K,'Working - Results'!$D:$D,'Working - Table'!$C14)</f>
        <v>0</v>
      </c>
      <c r="N14" s="5">
        <f ca="1">SUMIFS('Working - Results'!L:L,'Working - Results'!$D:$D,'Working - Table'!$C14)</f>
        <v>0</v>
      </c>
      <c r="O14" s="5">
        <f ca="1">SUMIFS('Working - Results'!O:O,'Working - Results'!$D:$D,'Working - Table'!$C14)</f>
        <v>0</v>
      </c>
      <c r="P14" s="26">
        <f t="shared" ca="1" si="7"/>
        <v>0</v>
      </c>
      <c r="Q14">
        <f t="shared" ca="1" si="0"/>
        <v>1</v>
      </c>
      <c r="R14">
        <f t="shared" ca="1" si="8"/>
        <v>1</v>
      </c>
      <c r="S14">
        <f t="shared" ca="1" si="1"/>
        <v>140000</v>
      </c>
      <c r="T14">
        <f t="shared" ca="1" si="2"/>
        <v>1400</v>
      </c>
      <c r="U14">
        <f t="shared" ca="1" si="9"/>
        <v>1</v>
      </c>
      <c r="V14">
        <f t="shared" ca="1" si="3"/>
        <v>14</v>
      </c>
      <c r="W14">
        <f t="shared" ca="1" si="4"/>
        <v>141414.45109633956</v>
      </c>
      <c r="X14">
        <f t="shared" ca="1" si="5"/>
        <v>141414.45109633956</v>
      </c>
    </row>
    <row r="15" spans="1:24" x14ac:dyDescent="0.25">
      <c r="A15">
        <v>14</v>
      </c>
      <c r="B15">
        <f t="shared" ca="1" si="6"/>
        <v>9</v>
      </c>
      <c r="C15" s="13">
        <f>Setup!B21</f>
        <v>0</v>
      </c>
      <c r="D15" s="6">
        <f ca="1">SUMIFS('Working - Results'!N:N,'Working - Results'!D:D,'Working - Table'!C15)</f>
        <v>0</v>
      </c>
      <c r="E15" s="3">
        <f ca="1">SUMIFS('Working - Results'!P:P,'Working - Results'!$D:$D,$C15)</f>
        <v>0</v>
      </c>
      <c r="F15" s="3">
        <f ca="1">SUMIFS('Working - Results'!Q:Q,'Working - Results'!$D:$D,$C15)</f>
        <v>0</v>
      </c>
      <c r="G15" s="3">
        <f ca="1">SUMIFS('Working - Results'!R:R,'Working - Results'!$D:$D,$C15)</f>
        <v>0</v>
      </c>
      <c r="H15" s="5">
        <f ca="1">SUMIFS('Working - Results'!F:F,'Working - Results'!$D:$D,'Working - Table'!$C15)</f>
        <v>0</v>
      </c>
      <c r="I15" s="6">
        <f ca="1">SUMIFS('Working - Results'!G:G,'Working - Results'!$D:$D,'Working - Table'!$C15)</f>
        <v>0</v>
      </c>
      <c r="J15" s="3">
        <f ca="1">SUMIFS('Working - Results'!H:H,'Working - Results'!$D:$D,'Working - Table'!$C15)</f>
        <v>0</v>
      </c>
      <c r="K15" s="5">
        <f ca="1">SUMIFS('Working - Results'!I:I,'Working - Results'!$D:$D,'Working - Table'!$C15)</f>
        <v>0</v>
      </c>
      <c r="L15" s="6">
        <f ca="1">SUMIFS('Working - Results'!J:J,'Working - Results'!$D:$D,'Working - Table'!$C15)</f>
        <v>0</v>
      </c>
      <c r="M15" s="3">
        <f ca="1">SUMIFS('Working - Results'!K:K,'Working - Results'!$D:$D,'Working - Table'!$C15)</f>
        <v>0</v>
      </c>
      <c r="N15" s="5">
        <f ca="1">SUMIFS('Working - Results'!L:L,'Working - Results'!$D:$D,'Working - Table'!$C15)</f>
        <v>0</v>
      </c>
      <c r="O15" s="5">
        <f ca="1">SUMIFS('Working - Results'!O:O,'Working - Results'!$D:$D,'Working - Table'!$C15)</f>
        <v>0</v>
      </c>
      <c r="P15" s="26">
        <f t="shared" ca="1" si="7"/>
        <v>0</v>
      </c>
      <c r="Q15">
        <f t="shared" ca="1" si="0"/>
        <v>1</v>
      </c>
      <c r="R15">
        <f t="shared" ca="1" si="8"/>
        <v>1</v>
      </c>
      <c r="S15">
        <f t="shared" ca="1" si="1"/>
        <v>140000</v>
      </c>
      <c r="T15">
        <f t="shared" ca="1" si="2"/>
        <v>1400</v>
      </c>
      <c r="U15">
        <f t="shared" ca="1" si="9"/>
        <v>1</v>
      </c>
      <c r="V15">
        <f t="shared" ca="1" si="3"/>
        <v>14</v>
      </c>
      <c r="W15">
        <f t="shared" ca="1" si="4"/>
        <v>141414.53167240703</v>
      </c>
      <c r="X15">
        <f t="shared" ca="1" si="5"/>
        <v>141414.53167240703</v>
      </c>
    </row>
    <row r="16" spans="1:24" x14ac:dyDescent="0.25">
      <c r="A16">
        <v>15</v>
      </c>
      <c r="B16">
        <f t="shared" ca="1" si="6"/>
        <v>15</v>
      </c>
      <c r="C16" s="13">
        <f>Setup!B22</f>
        <v>0</v>
      </c>
      <c r="D16" s="6">
        <f ca="1">SUMIFS('Working - Results'!N:N,'Working - Results'!D:D,'Working - Table'!C16)</f>
        <v>0</v>
      </c>
      <c r="E16" s="3">
        <f ca="1">SUMIFS('Working - Results'!P:P,'Working - Results'!$D:$D,$C16)</f>
        <v>0</v>
      </c>
      <c r="F16" s="3">
        <f ca="1">SUMIFS('Working - Results'!Q:Q,'Working - Results'!$D:$D,$C16)</f>
        <v>0</v>
      </c>
      <c r="G16" s="3">
        <f ca="1">SUMIFS('Working - Results'!R:R,'Working - Results'!$D:$D,$C16)</f>
        <v>0</v>
      </c>
      <c r="H16" s="5">
        <f ca="1">SUMIFS('Working - Results'!F:F,'Working - Results'!$D:$D,'Working - Table'!$C16)</f>
        <v>0</v>
      </c>
      <c r="I16" s="6">
        <f ca="1">SUMIFS('Working - Results'!G:G,'Working - Results'!$D:$D,'Working - Table'!$C16)</f>
        <v>0</v>
      </c>
      <c r="J16" s="3">
        <f ca="1">SUMIFS('Working - Results'!H:H,'Working - Results'!$D:$D,'Working - Table'!$C16)</f>
        <v>0</v>
      </c>
      <c r="K16" s="5">
        <f ca="1">SUMIFS('Working - Results'!I:I,'Working - Results'!$D:$D,'Working - Table'!$C16)</f>
        <v>0</v>
      </c>
      <c r="L16" s="6">
        <f ca="1">SUMIFS('Working - Results'!J:J,'Working - Results'!$D:$D,'Working - Table'!$C16)</f>
        <v>0</v>
      </c>
      <c r="M16" s="3">
        <f ca="1">SUMIFS('Working - Results'!K:K,'Working - Results'!$D:$D,'Working - Table'!$C16)</f>
        <v>0</v>
      </c>
      <c r="N16" s="5">
        <f ca="1">SUMIFS('Working - Results'!L:L,'Working - Results'!$D:$D,'Working - Table'!$C16)</f>
        <v>0</v>
      </c>
      <c r="O16" s="5">
        <f ca="1">SUMIFS('Working - Results'!O:O,'Working - Results'!$D:$D,'Working - Table'!$C16)</f>
        <v>0</v>
      </c>
      <c r="P16" s="26">
        <f t="shared" ca="1" si="7"/>
        <v>0</v>
      </c>
      <c r="Q16">
        <f t="shared" ref="Q16:Q20" ca="1" si="10">RANK(N16,$N$2:$N$15)</f>
        <v>1</v>
      </c>
      <c r="R16">
        <f t="shared" ref="R16:R20" ca="1" si="11">RANK(O16,$O$2:$O$15)</f>
        <v>1</v>
      </c>
      <c r="S16">
        <f t="shared" ca="1" si="1"/>
        <v>140000</v>
      </c>
      <c r="T16">
        <f t="shared" ca="1" si="2"/>
        <v>1400</v>
      </c>
      <c r="U16">
        <f t="shared" ca="1" si="9"/>
        <v>1</v>
      </c>
      <c r="V16">
        <f t="shared" ca="1" si="3"/>
        <v>14</v>
      </c>
      <c r="W16">
        <f t="shared" ca="1" si="4"/>
        <v>141414.20034392914</v>
      </c>
      <c r="X16">
        <f t="shared" si="5"/>
        <v>0</v>
      </c>
    </row>
    <row r="17" spans="1:24" x14ac:dyDescent="0.25">
      <c r="A17">
        <v>16</v>
      </c>
      <c r="B17">
        <f t="shared" ca="1" si="6"/>
        <v>15</v>
      </c>
      <c r="C17" s="13">
        <f>Setup!B23</f>
        <v>0</v>
      </c>
      <c r="D17" s="6">
        <f ca="1">SUMIFS('Working - Results'!N:N,'Working - Results'!D:D,'Working - Table'!C17)</f>
        <v>0</v>
      </c>
      <c r="E17" s="3">
        <f ca="1">SUMIFS('Working - Results'!P:P,'Working - Results'!$D:$D,$C17)</f>
        <v>0</v>
      </c>
      <c r="F17" s="3">
        <f ca="1">SUMIFS('Working - Results'!Q:Q,'Working - Results'!$D:$D,$C17)</f>
        <v>0</v>
      </c>
      <c r="G17" s="3">
        <f ca="1">SUMIFS('Working - Results'!R:R,'Working - Results'!$D:$D,$C17)</f>
        <v>0</v>
      </c>
      <c r="H17" s="5">
        <f ca="1">SUMIFS('Working - Results'!F:F,'Working - Results'!$D:$D,'Working - Table'!$C17)</f>
        <v>0</v>
      </c>
      <c r="I17" s="6">
        <f ca="1">SUMIFS('Working - Results'!G:G,'Working - Results'!$D:$D,'Working - Table'!$C17)</f>
        <v>0</v>
      </c>
      <c r="J17" s="3">
        <f ca="1">SUMIFS('Working - Results'!H:H,'Working - Results'!$D:$D,'Working - Table'!$C17)</f>
        <v>0</v>
      </c>
      <c r="K17" s="5">
        <f ca="1">SUMIFS('Working - Results'!I:I,'Working - Results'!$D:$D,'Working - Table'!$C17)</f>
        <v>0</v>
      </c>
      <c r="L17" s="6">
        <f ca="1">SUMIFS('Working - Results'!J:J,'Working - Results'!$D:$D,'Working - Table'!$C17)</f>
        <v>0</v>
      </c>
      <c r="M17" s="3">
        <f ca="1">SUMIFS('Working - Results'!K:K,'Working - Results'!$D:$D,'Working - Table'!$C17)</f>
        <v>0</v>
      </c>
      <c r="N17" s="5">
        <f ca="1">SUMIFS('Working - Results'!L:L,'Working - Results'!$D:$D,'Working - Table'!$C17)</f>
        <v>0</v>
      </c>
      <c r="O17" s="5">
        <f ca="1">SUMIFS('Working - Results'!O:O,'Working - Results'!$D:$D,'Working - Table'!$C17)</f>
        <v>0</v>
      </c>
      <c r="P17" s="26">
        <f t="shared" ca="1" si="7"/>
        <v>0</v>
      </c>
      <c r="Q17">
        <f t="shared" ca="1" si="10"/>
        <v>1</v>
      </c>
      <c r="R17">
        <f t="shared" ca="1" si="11"/>
        <v>1</v>
      </c>
      <c r="S17">
        <f t="shared" ca="1" si="1"/>
        <v>140000</v>
      </c>
      <c r="T17">
        <f t="shared" ca="1" si="2"/>
        <v>1400</v>
      </c>
      <c r="U17">
        <f t="shared" ca="1" si="9"/>
        <v>1</v>
      </c>
      <c r="V17">
        <f t="shared" ca="1" si="3"/>
        <v>14</v>
      </c>
      <c r="W17">
        <f t="shared" ca="1" si="4"/>
        <v>141414.49493940605</v>
      </c>
      <c r="X17">
        <f t="shared" si="5"/>
        <v>0</v>
      </c>
    </row>
    <row r="18" spans="1:24" x14ac:dyDescent="0.25">
      <c r="A18">
        <v>17</v>
      </c>
      <c r="B18">
        <f t="shared" ca="1" si="6"/>
        <v>15</v>
      </c>
      <c r="C18" s="13">
        <f>Setup!B24</f>
        <v>0</v>
      </c>
      <c r="D18" s="6">
        <f ca="1">SUMIFS('Working - Results'!N:N,'Working - Results'!D:D,'Working - Table'!C18)</f>
        <v>0</v>
      </c>
      <c r="E18" s="3">
        <f ca="1">SUMIFS('Working - Results'!P:P,'Working - Results'!$D:$D,$C18)</f>
        <v>0</v>
      </c>
      <c r="F18" s="3">
        <f ca="1">SUMIFS('Working - Results'!Q:Q,'Working - Results'!$D:$D,$C18)</f>
        <v>0</v>
      </c>
      <c r="G18" s="3">
        <f ca="1">SUMIFS('Working - Results'!R:R,'Working - Results'!$D:$D,$C18)</f>
        <v>0</v>
      </c>
      <c r="H18" s="5">
        <f ca="1">SUMIFS('Working - Results'!F:F,'Working - Results'!$D:$D,'Working - Table'!$C18)</f>
        <v>0</v>
      </c>
      <c r="I18" s="6">
        <f ca="1">SUMIFS('Working - Results'!G:G,'Working - Results'!$D:$D,'Working - Table'!$C18)</f>
        <v>0</v>
      </c>
      <c r="J18" s="3">
        <f ca="1">SUMIFS('Working - Results'!H:H,'Working - Results'!$D:$D,'Working - Table'!$C18)</f>
        <v>0</v>
      </c>
      <c r="K18" s="5">
        <f ca="1">SUMIFS('Working - Results'!I:I,'Working - Results'!$D:$D,'Working - Table'!$C18)</f>
        <v>0</v>
      </c>
      <c r="L18" s="6">
        <f ca="1">SUMIFS('Working - Results'!J:J,'Working - Results'!$D:$D,'Working - Table'!$C18)</f>
        <v>0</v>
      </c>
      <c r="M18" s="3">
        <f ca="1">SUMIFS('Working - Results'!K:K,'Working - Results'!$D:$D,'Working - Table'!$C18)</f>
        <v>0</v>
      </c>
      <c r="N18" s="5">
        <f ca="1">SUMIFS('Working - Results'!L:L,'Working - Results'!$D:$D,'Working - Table'!$C18)</f>
        <v>0</v>
      </c>
      <c r="O18" s="5">
        <f ca="1">SUMIFS('Working - Results'!O:O,'Working - Results'!$D:$D,'Working - Table'!$C18)</f>
        <v>0</v>
      </c>
      <c r="P18" s="26">
        <f t="shared" ca="1" si="7"/>
        <v>0</v>
      </c>
      <c r="Q18">
        <f t="shared" ca="1" si="10"/>
        <v>1</v>
      </c>
      <c r="R18">
        <f t="shared" ca="1" si="11"/>
        <v>1</v>
      </c>
      <c r="S18">
        <f t="shared" ca="1" si="1"/>
        <v>140000</v>
      </c>
      <c r="T18">
        <f t="shared" ca="1" si="2"/>
        <v>1400</v>
      </c>
      <c r="U18">
        <f t="shared" ca="1" si="9"/>
        <v>1</v>
      </c>
      <c r="V18">
        <f t="shared" ca="1" si="3"/>
        <v>14</v>
      </c>
      <c r="W18">
        <f t="shared" ca="1" si="4"/>
        <v>141414.45817864276</v>
      </c>
      <c r="X18">
        <f t="shared" si="5"/>
        <v>0</v>
      </c>
    </row>
    <row r="19" spans="1:24" x14ac:dyDescent="0.25">
      <c r="A19">
        <v>18</v>
      </c>
      <c r="B19">
        <f t="shared" ca="1" si="6"/>
        <v>15</v>
      </c>
      <c r="C19" s="13">
        <f>Setup!B25</f>
        <v>0</v>
      </c>
      <c r="D19" s="6">
        <f ca="1">SUMIFS('Working - Results'!N:N,'Working - Results'!D:D,'Working - Table'!C19)</f>
        <v>0</v>
      </c>
      <c r="E19" s="3">
        <f ca="1">SUMIFS('Working - Results'!P:P,'Working - Results'!$D:$D,$C19)</f>
        <v>0</v>
      </c>
      <c r="F19" s="3">
        <f ca="1">SUMIFS('Working - Results'!Q:Q,'Working - Results'!$D:$D,$C19)</f>
        <v>0</v>
      </c>
      <c r="G19" s="3">
        <f ca="1">SUMIFS('Working - Results'!R:R,'Working - Results'!$D:$D,$C19)</f>
        <v>0</v>
      </c>
      <c r="H19" s="5">
        <f ca="1">SUMIFS('Working - Results'!F:F,'Working - Results'!$D:$D,'Working - Table'!$C19)</f>
        <v>0</v>
      </c>
      <c r="I19" s="6">
        <f ca="1">SUMIFS('Working - Results'!G:G,'Working - Results'!$D:$D,'Working - Table'!$C19)</f>
        <v>0</v>
      </c>
      <c r="J19" s="3">
        <f ca="1">SUMIFS('Working - Results'!H:H,'Working - Results'!$D:$D,'Working - Table'!$C19)</f>
        <v>0</v>
      </c>
      <c r="K19" s="5">
        <f ca="1">SUMIFS('Working - Results'!I:I,'Working - Results'!$D:$D,'Working - Table'!$C19)</f>
        <v>0</v>
      </c>
      <c r="L19" s="6">
        <f ca="1">SUMIFS('Working - Results'!J:J,'Working - Results'!$D:$D,'Working - Table'!$C19)</f>
        <v>0</v>
      </c>
      <c r="M19" s="3">
        <f ca="1">SUMIFS('Working - Results'!K:K,'Working - Results'!$D:$D,'Working - Table'!$C19)</f>
        <v>0</v>
      </c>
      <c r="N19" s="5">
        <f ca="1">SUMIFS('Working - Results'!L:L,'Working - Results'!$D:$D,'Working - Table'!$C19)</f>
        <v>0</v>
      </c>
      <c r="O19" s="5">
        <f ca="1">SUMIFS('Working - Results'!O:O,'Working - Results'!$D:$D,'Working - Table'!$C19)</f>
        <v>0</v>
      </c>
      <c r="P19" s="26">
        <f t="shared" ca="1" si="7"/>
        <v>0</v>
      </c>
      <c r="Q19">
        <f t="shared" ca="1" si="10"/>
        <v>1</v>
      </c>
      <c r="R19">
        <f t="shared" ca="1" si="11"/>
        <v>1</v>
      </c>
      <c r="S19">
        <f t="shared" ca="1" si="1"/>
        <v>140000</v>
      </c>
      <c r="T19">
        <f t="shared" ca="1" si="2"/>
        <v>1400</v>
      </c>
      <c r="U19">
        <f t="shared" ca="1" si="9"/>
        <v>1</v>
      </c>
      <c r="V19">
        <f t="shared" ca="1" si="3"/>
        <v>14</v>
      </c>
      <c r="W19">
        <f t="shared" ca="1" si="4"/>
        <v>141414.41838902727</v>
      </c>
      <c r="X19">
        <f t="shared" si="5"/>
        <v>0</v>
      </c>
    </row>
    <row r="20" spans="1:24" x14ac:dyDescent="0.25">
      <c r="A20">
        <v>19</v>
      </c>
      <c r="B20">
        <f t="shared" ca="1" si="6"/>
        <v>15</v>
      </c>
      <c r="C20" s="13">
        <f>Setup!B26</f>
        <v>0</v>
      </c>
      <c r="D20" s="6">
        <f ca="1">SUMIFS('Working - Results'!N:N,'Working - Results'!D:D,'Working - Table'!C20)</f>
        <v>0</v>
      </c>
      <c r="E20" s="3">
        <f ca="1">SUMIFS('Working - Results'!P:P,'Working - Results'!$D:$D,$C20)</f>
        <v>0</v>
      </c>
      <c r="F20" s="3">
        <f ca="1">SUMIFS('Working - Results'!Q:Q,'Working - Results'!$D:$D,$C20)</f>
        <v>0</v>
      </c>
      <c r="G20" s="3">
        <f ca="1">SUMIFS('Working - Results'!R:R,'Working - Results'!$D:$D,$C20)</f>
        <v>0</v>
      </c>
      <c r="H20" s="5">
        <f ca="1">SUMIFS('Working - Results'!F:F,'Working - Results'!$D:$D,'Working - Table'!$C20)</f>
        <v>0</v>
      </c>
      <c r="I20" s="6">
        <f ca="1">SUMIFS('Working - Results'!G:G,'Working - Results'!$D:$D,'Working - Table'!$C20)</f>
        <v>0</v>
      </c>
      <c r="J20" s="3">
        <f ca="1">SUMIFS('Working - Results'!H:H,'Working - Results'!$D:$D,'Working - Table'!$C20)</f>
        <v>0</v>
      </c>
      <c r="K20" s="5">
        <f ca="1">SUMIFS('Working - Results'!I:I,'Working - Results'!$D:$D,'Working - Table'!$C20)</f>
        <v>0</v>
      </c>
      <c r="L20" s="6">
        <f ca="1">SUMIFS('Working - Results'!J:J,'Working - Results'!$D:$D,'Working - Table'!$C20)</f>
        <v>0</v>
      </c>
      <c r="M20" s="3">
        <f ca="1">SUMIFS('Working - Results'!K:K,'Working - Results'!$D:$D,'Working - Table'!$C20)</f>
        <v>0</v>
      </c>
      <c r="N20" s="5">
        <f ca="1">SUMIFS('Working - Results'!L:L,'Working - Results'!$D:$D,'Working - Table'!$C20)</f>
        <v>0</v>
      </c>
      <c r="O20" s="5">
        <f ca="1">SUMIFS('Working - Results'!O:O,'Working - Results'!$D:$D,'Working - Table'!$C20)</f>
        <v>0</v>
      </c>
      <c r="P20" s="26">
        <f t="shared" ca="1" si="7"/>
        <v>0</v>
      </c>
      <c r="Q20">
        <f t="shared" ca="1" si="10"/>
        <v>1</v>
      </c>
      <c r="R20">
        <f t="shared" ca="1" si="11"/>
        <v>1</v>
      </c>
      <c r="S20">
        <f t="shared" ca="1" si="1"/>
        <v>140000</v>
      </c>
      <c r="T20">
        <f t="shared" ca="1" si="2"/>
        <v>1400</v>
      </c>
      <c r="U20">
        <f t="shared" ca="1" si="9"/>
        <v>1</v>
      </c>
      <c r="V20">
        <f t="shared" ca="1" si="3"/>
        <v>14</v>
      </c>
      <c r="W20">
        <f t="shared" ca="1" si="4"/>
        <v>141414.98142797704</v>
      </c>
      <c r="X20">
        <f t="shared" si="5"/>
        <v>0</v>
      </c>
    </row>
    <row r="21" spans="1:24" x14ac:dyDescent="0.25">
      <c r="A21">
        <v>20</v>
      </c>
      <c r="B21">
        <f t="shared" ca="1" si="6"/>
        <v>15</v>
      </c>
      <c r="C21" s="13">
        <f>Setup!B27</f>
        <v>0</v>
      </c>
      <c r="D21" s="6">
        <f ca="1">SUMIFS('Working - Results'!N:N,'Working - Results'!D:D,'Working - Table'!C21)</f>
        <v>0</v>
      </c>
      <c r="E21" s="3">
        <f ca="1">SUMIFS('Working - Results'!P:P,'Working - Results'!$D:$D,$C21)</f>
        <v>0</v>
      </c>
      <c r="F21" s="3">
        <f ca="1">SUMIFS('Working - Results'!Q:Q,'Working - Results'!$D:$D,$C21)</f>
        <v>0</v>
      </c>
      <c r="G21" s="3">
        <f ca="1">SUMIFS('Working - Results'!R:R,'Working - Results'!$D:$D,$C21)</f>
        <v>0</v>
      </c>
      <c r="H21" s="5">
        <f ca="1">SUMIFS('Working - Results'!F:F,'Working - Results'!$D:$D,'Working - Table'!$C21)</f>
        <v>0</v>
      </c>
      <c r="I21" s="6">
        <f ca="1">SUMIFS('Working - Results'!G:G,'Working - Results'!$D:$D,'Working - Table'!$C21)</f>
        <v>0</v>
      </c>
      <c r="J21" s="3">
        <f ca="1">SUMIFS('Working - Results'!H:H,'Working - Results'!$D:$D,'Working - Table'!$C21)</f>
        <v>0</v>
      </c>
      <c r="K21" s="5">
        <f ca="1">SUMIFS('Working - Results'!I:I,'Working - Results'!$D:$D,'Working - Table'!$C21)</f>
        <v>0</v>
      </c>
      <c r="L21" s="6">
        <f ca="1">SUMIFS('Working - Results'!J:J,'Working - Results'!$D:$D,'Working - Table'!$C21)</f>
        <v>0</v>
      </c>
      <c r="M21" s="3">
        <f ca="1">SUMIFS('Working - Results'!K:K,'Working - Results'!$D:$D,'Working - Table'!$C21)</f>
        <v>0</v>
      </c>
      <c r="N21" s="5">
        <f ca="1">SUMIFS('Working - Results'!L:L,'Working - Results'!$D:$D,'Working - Table'!$C21)</f>
        <v>0</v>
      </c>
      <c r="O21" s="5">
        <f ca="1">SUMIFS('Working - Results'!O:O,'Working - Results'!$D:$D,'Working - Table'!$C21)</f>
        <v>0</v>
      </c>
      <c r="P21" s="26">
        <f t="shared" ca="1" si="7"/>
        <v>0</v>
      </c>
      <c r="Q21">
        <f t="shared" ref="Q21" ca="1" si="12">RANK(N21,$N$2:$N$15)</f>
        <v>1</v>
      </c>
      <c r="R21">
        <f t="shared" ref="R21" ca="1" si="13">RANK(O21,$O$2:$O$15)</f>
        <v>1</v>
      </c>
      <c r="S21">
        <f t="shared" ca="1" si="1"/>
        <v>140000</v>
      </c>
      <c r="T21">
        <f t="shared" ca="1" si="2"/>
        <v>1400</v>
      </c>
      <c r="U21">
        <f t="shared" ca="1" si="9"/>
        <v>1</v>
      </c>
      <c r="V21">
        <f t="shared" ca="1" si="3"/>
        <v>14</v>
      </c>
      <c r="W21">
        <f t="shared" ca="1" si="4"/>
        <v>141414.30926892653</v>
      </c>
      <c r="X21">
        <f t="shared" si="5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A31"/>
  <sheetViews>
    <sheetView workbookViewId="0">
      <selection activeCell="O7" sqref="O7"/>
    </sheetView>
  </sheetViews>
  <sheetFormatPr defaultRowHeight="15" x14ac:dyDescent="0.25"/>
  <sheetData>
    <row r="1" spans="1:27" x14ac:dyDescent="0.25">
      <c r="A1" t="s">
        <v>43</v>
      </c>
      <c r="B1" t="s">
        <v>44</v>
      </c>
      <c r="C1" s="25">
        <f>Setup!B5</f>
        <v>14</v>
      </c>
      <c r="D1" t="s">
        <v>42</v>
      </c>
      <c r="G1" t="s">
        <v>18</v>
      </c>
      <c r="H1">
        <v>1</v>
      </c>
      <c r="I1">
        <f>H1+1</f>
        <v>2</v>
      </c>
      <c r="J1">
        <f t="shared" ref="J1:AA1" si="0">I1+1</f>
        <v>3</v>
      </c>
      <c r="K1">
        <f t="shared" si="0"/>
        <v>4</v>
      </c>
      <c r="L1">
        <f t="shared" si="0"/>
        <v>5</v>
      </c>
      <c r="M1">
        <f t="shared" si="0"/>
        <v>6</v>
      </c>
      <c r="N1">
        <f t="shared" si="0"/>
        <v>7</v>
      </c>
      <c r="O1">
        <f t="shared" si="0"/>
        <v>8</v>
      </c>
      <c r="P1">
        <f t="shared" si="0"/>
        <v>9</v>
      </c>
      <c r="Q1">
        <f t="shared" si="0"/>
        <v>10</v>
      </c>
      <c r="R1">
        <f t="shared" si="0"/>
        <v>11</v>
      </c>
      <c r="S1">
        <f t="shared" si="0"/>
        <v>12</v>
      </c>
      <c r="T1">
        <f t="shared" si="0"/>
        <v>13</v>
      </c>
      <c r="U1">
        <f t="shared" si="0"/>
        <v>14</v>
      </c>
      <c r="V1">
        <f t="shared" si="0"/>
        <v>15</v>
      </c>
      <c r="W1">
        <f t="shared" si="0"/>
        <v>16</v>
      </c>
      <c r="X1">
        <f t="shared" si="0"/>
        <v>17</v>
      </c>
      <c r="Y1">
        <f t="shared" si="0"/>
        <v>18</v>
      </c>
      <c r="Z1">
        <f t="shared" si="0"/>
        <v>19</v>
      </c>
      <c r="AA1">
        <f t="shared" si="0"/>
        <v>20</v>
      </c>
    </row>
    <row r="2" spans="1:27" x14ac:dyDescent="0.25">
      <c r="F2" t="s">
        <v>20</v>
      </c>
      <c r="G2">
        <f>C1</f>
        <v>14</v>
      </c>
      <c r="H2">
        <f>$G$2</f>
        <v>14</v>
      </c>
      <c r="I2">
        <f t="shared" ref="I2:AA2" si="1">$G$2</f>
        <v>14</v>
      </c>
      <c r="J2">
        <f t="shared" si="1"/>
        <v>14</v>
      </c>
      <c r="K2">
        <f t="shared" si="1"/>
        <v>14</v>
      </c>
      <c r="L2">
        <f t="shared" si="1"/>
        <v>14</v>
      </c>
      <c r="M2">
        <f t="shared" si="1"/>
        <v>14</v>
      </c>
      <c r="N2">
        <f t="shared" si="1"/>
        <v>14</v>
      </c>
      <c r="O2">
        <f t="shared" si="1"/>
        <v>14</v>
      </c>
      <c r="P2">
        <f t="shared" si="1"/>
        <v>14</v>
      </c>
      <c r="Q2">
        <f t="shared" si="1"/>
        <v>14</v>
      </c>
      <c r="R2">
        <f t="shared" si="1"/>
        <v>14</v>
      </c>
      <c r="S2">
        <f t="shared" si="1"/>
        <v>14</v>
      </c>
      <c r="T2">
        <f t="shared" si="1"/>
        <v>14</v>
      </c>
      <c r="U2">
        <f t="shared" si="1"/>
        <v>14</v>
      </c>
      <c r="V2">
        <f t="shared" si="1"/>
        <v>14</v>
      </c>
      <c r="W2">
        <f t="shared" si="1"/>
        <v>14</v>
      </c>
      <c r="X2">
        <f t="shared" si="1"/>
        <v>14</v>
      </c>
      <c r="Y2">
        <f t="shared" si="1"/>
        <v>14</v>
      </c>
      <c r="Z2">
        <f t="shared" si="1"/>
        <v>14</v>
      </c>
      <c r="AA2">
        <f t="shared" si="1"/>
        <v>14</v>
      </c>
    </row>
    <row r="3" spans="1:27" x14ac:dyDescent="0.25">
      <c r="A3">
        <v>1</v>
      </c>
      <c r="B3">
        <f t="shared" ref="B3:B20" si="2">IF(A3&gt;$C$1/2,"",A3)</f>
        <v>1</v>
      </c>
      <c r="C3">
        <v>2</v>
      </c>
      <c r="D3">
        <f>C1</f>
        <v>14</v>
      </c>
      <c r="G3">
        <f>G2-1</f>
        <v>13</v>
      </c>
      <c r="H3">
        <f t="shared" ref="H3:AA3" si="3">IF(G3-1&lt;1,G3-2+$C$1,G3-1)</f>
        <v>12</v>
      </c>
      <c r="I3">
        <f t="shared" si="3"/>
        <v>11</v>
      </c>
      <c r="J3">
        <f t="shared" si="3"/>
        <v>10</v>
      </c>
      <c r="K3">
        <f t="shared" si="3"/>
        <v>9</v>
      </c>
      <c r="L3">
        <f t="shared" si="3"/>
        <v>8</v>
      </c>
      <c r="M3">
        <f t="shared" si="3"/>
        <v>7</v>
      </c>
      <c r="N3">
        <f t="shared" si="3"/>
        <v>6</v>
      </c>
      <c r="O3">
        <f t="shared" si="3"/>
        <v>5</v>
      </c>
      <c r="P3">
        <f t="shared" si="3"/>
        <v>4</v>
      </c>
      <c r="Q3">
        <f t="shared" si="3"/>
        <v>3</v>
      </c>
      <c r="R3">
        <f t="shared" si="3"/>
        <v>2</v>
      </c>
      <c r="S3">
        <f t="shared" si="3"/>
        <v>1</v>
      </c>
      <c r="T3">
        <f t="shared" si="3"/>
        <v>13</v>
      </c>
      <c r="U3">
        <f t="shared" si="3"/>
        <v>12</v>
      </c>
      <c r="V3">
        <f t="shared" si="3"/>
        <v>11</v>
      </c>
      <c r="W3">
        <f t="shared" si="3"/>
        <v>10</v>
      </c>
      <c r="X3">
        <f t="shared" si="3"/>
        <v>9</v>
      </c>
      <c r="Y3">
        <f t="shared" si="3"/>
        <v>8</v>
      </c>
      <c r="Z3">
        <f t="shared" si="3"/>
        <v>7</v>
      </c>
      <c r="AA3">
        <f t="shared" si="3"/>
        <v>6</v>
      </c>
    </row>
    <row r="4" spans="1:27" x14ac:dyDescent="0.25">
      <c r="A4">
        <f>A3+1</f>
        <v>2</v>
      </c>
      <c r="B4">
        <f t="shared" si="2"/>
        <v>2</v>
      </c>
      <c r="C4">
        <v>1</v>
      </c>
      <c r="D4">
        <v>3</v>
      </c>
      <c r="G4">
        <f t="shared" ref="G4:G31" si="4">G3-1</f>
        <v>12</v>
      </c>
      <c r="H4">
        <f t="shared" ref="H4:AA4" si="5">IF(G4-1&lt;1,G4-2+$C$1,G4-1)</f>
        <v>11</v>
      </c>
      <c r="I4">
        <f t="shared" si="5"/>
        <v>10</v>
      </c>
      <c r="J4">
        <f t="shared" si="5"/>
        <v>9</v>
      </c>
      <c r="K4">
        <f t="shared" si="5"/>
        <v>8</v>
      </c>
      <c r="L4">
        <f t="shared" si="5"/>
        <v>7</v>
      </c>
      <c r="M4">
        <f t="shared" si="5"/>
        <v>6</v>
      </c>
      <c r="N4">
        <f t="shared" si="5"/>
        <v>5</v>
      </c>
      <c r="O4">
        <f t="shared" si="5"/>
        <v>4</v>
      </c>
      <c r="P4">
        <f t="shared" si="5"/>
        <v>3</v>
      </c>
      <c r="Q4">
        <f t="shared" si="5"/>
        <v>2</v>
      </c>
      <c r="R4">
        <f t="shared" si="5"/>
        <v>1</v>
      </c>
      <c r="S4">
        <f t="shared" si="5"/>
        <v>13</v>
      </c>
      <c r="T4">
        <f t="shared" si="5"/>
        <v>12</v>
      </c>
      <c r="U4">
        <f t="shared" si="5"/>
        <v>11</v>
      </c>
      <c r="V4">
        <f t="shared" si="5"/>
        <v>10</v>
      </c>
      <c r="W4">
        <f t="shared" si="5"/>
        <v>9</v>
      </c>
      <c r="X4">
        <f t="shared" si="5"/>
        <v>8</v>
      </c>
      <c r="Y4">
        <f t="shared" si="5"/>
        <v>7</v>
      </c>
      <c r="Z4">
        <f t="shared" si="5"/>
        <v>6</v>
      </c>
      <c r="AA4">
        <f t="shared" si="5"/>
        <v>5</v>
      </c>
    </row>
    <row r="5" spans="1:27" x14ac:dyDescent="0.25">
      <c r="A5">
        <f t="shared" ref="A5:A20" si="6">A4+1</f>
        <v>3</v>
      </c>
      <c r="B5">
        <f t="shared" si="2"/>
        <v>3</v>
      </c>
      <c r="C5">
        <f>C1-1</f>
        <v>13</v>
      </c>
      <c r="D5">
        <f>D4+1</f>
        <v>4</v>
      </c>
      <c r="G5">
        <f t="shared" si="4"/>
        <v>11</v>
      </c>
      <c r="H5">
        <f t="shared" ref="H5:AA5" si="7">IF(G5-1&lt;1,G5-2+$C$1,G5-1)</f>
        <v>10</v>
      </c>
      <c r="I5">
        <f t="shared" si="7"/>
        <v>9</v>
      </c>
      <c r="J5">
        <f t="shared" si="7"/>
        <v>8</v>
      </c>
      <c r="K5">
        <f t="shared" si="7"/>
        <v>7</v>
      </c>
      <c r="L5">
        <f t="shared" si="7"/>
        <v>6</v>
      </c>
      <c r="M5">
        <f t="shared" si="7"/>
        <v>5</v>
      </c>
      <c r="N5">
        <f t="shared" si="7"/>
        <v>4</v>
      </c>
      <c r="O5">
        <f t="shared" si="7"/>
        <v>3</v>
      </c>
      <c r="P5">
        <f t="shared" si="7"/>
        <v>2</v>
      </c>
      <c r="Q5">
        <f t="shared" si="7"/>
        <v>1</v>
      </c>
      <c r="R5">
        <f t="shared" si="7"/>
        <v>13</v>
      </c>
      <c r="S5">
        <f t="shared" si="7"/>
        <v>12</v>
      </c>
      <c r="T5">
        <f t="shared" si="7"/>
        <v>11</v>
      </c>
      <c r="U5">
        <f t="shared" si="7"/>
        <v>10</v>
      </c>
      <c r="V5">
        <f t="shared" si="7"/>
        <v>9</v>
      </c>
      <c r="W5">
        <f t="shared" si="7"/>
        <v>8</v>
      </c>
      <c r="X5">
        <f t="shared" si="7"/>
        <v>7</v>
      </c>
      <c r="Y5">
        <f t="shared" si="7"/>
        <v>6</v>
      </c>
      <c r="Z5">
        <f t="shared" si="7"/>
        <v>5</v>
      </c>
      <c r="AA5">
        <f t="shared" si="7"/>
        <v>4</v>
      </c>
    </row>
    <row r="6" spans="1:27" x14ac:dyDescent="0.25">
      <c r="A6">
        <f t="shared" si="6"/>
        <v>4</v>
      </c>
      <c r="B6">
        <f t="shared" si="2"/>
        <v>4</v>
      </c>
      <c r="C6">
        <f>C5-1</f>
        <v>12</v>
      </c>
      <c r="D6">
        <f t="shared" ref="D6:D10" si="8">D5+1</f>
        <v>5</v>
      </c>
      <c r="G6">
        <f t="shared" si="4"/>
        <v>10</v>
      </c>
      <c r="H6">
        <f t="shared" ref="H6:AA6" si="9">IF(G6-1&lt;1,G6-2+$C$1,G6-1)</f>
        <v>9</v>
      </c>
      <c r="I6">
        <f t="shared" si="9"/>
        <v>8</v>
      </c>
      <c r="J6">
        <f t="shared" si="9"/>
        <v>7</v>
      </c>
      <c r="K6">
        <f t="shared" si="9"/>
        <v>6</v>
      </c>
      <c r="L6">
        <f t="shared" si="9"/>
        <v>5</v>
      </c>
      <c r="M6">
        <f t="shared" si="9"/>
        <v>4</v>
      </c>
      <c r="N6">
        <f t="shared" si="9"/>
        <v>3</v>
      </c>
      <c r="O6">
        <f t="shared" si="9"/>
        <v>2</v>
      </c>
      <c r="P6">
        <f t="shared" si="9"/>
        <v>1</v>
      </c>
      <c r="Q6">
        <f t="shared" si="9"/>
        <v>13</v>
      </c>
      <c r="R6">
        <f t="shared" si="9"/>
        <v>12</v>
      </c>
      <c r="S6">
        <f t="shared" si="9"/>
        <v>11</v>
      </c>
      <c r="T6">
        <f t="shared" si="9"/>
        <v>10</v>
      </c>
      <c r="U6">
        <f t="shared" si="9"/>
        <v>9</v>
      </c>
      <c r="V6">
        <f t="shared" si="9"/>
        <v>8</v>
      </c>
      <c r="W6">
        <f t="shared" si="9"/>
        <v>7</v>
      </c>
      <c r="X6">
        <f t="shared" si="9"/>
        <v>6</v>
      </c>
      <c r="Y6">
        <f t="shared" si="9"/>
        <v>5</v>
      </c>
      <c r="Z6">
        <f t="shared" si="9"/>
        <v>4</v>
      </c>
      <c r="AA6">
        <f t="shared" si="9"/>
        <v>3</v>
      </c>
    </row>
    <row r="7" spans="1:27" x14ac:dyDescent="0.25">
      <c r="A7">
        <f t="shared" si="6"/>
        <v>5</v>
      </c>
      <c r="B7">
        <f t="shared" si="2"/>
        <v>5</v>
      </c>
      <c r="C7">
        <f t="shared" ref="C7:C10" si="10">C6-1</f>
        <v>11</v>
      </c>
      <c r="D7">
        <f t="shared" si="8"/>
        <v>6</v>
      </c>
      <c r="G7">
        <f t="shared" si="4"/>
        <v>9</v>
      </c>
      <c r="H7">
        <f t="shared" ref="H7:AA7" si="11">IF(G7-1&lt;1,G7-2+$C$1,G7-1)</f>
        <v>8</v>
      </c>
      <c r="I7">
        <f t="shared" si="11"/>
        <v>7</v>
      </c>
      <c r="J7">
        <f t="shared" si="11"/>
        <v>6</v>
      </c>
      <c r="K7">
        <f t="shared" si="11"/>
        <v>5</v>
      </c>
      <c r="L7">
        <f t="shared" si="11"/>
        <v>4</v>
      </c>
      <c r="M7">
        <f t="shared" si="11"/>
        <v>3</v>
      </c>
      <c r="N7">
        <f t="shared" si="11"/>
        <v>2</v>
      </c>
      <c r="O7">
        <f t="shared" si="11"/>
        <v>1</v>
      </c>
      <c r="P7">
        <f t="shared" si="11"/>
        <v>13</v>
      </c>
      <c r="Q7">
        <f t="shared" si="11"/>
        <v>12</v>
      </c>
      <c r="R7">
        <f t="shared" si="11"/>
        <v>11</v>
      </c>
      <c r="S7">
        <f t="shared" si="11"/>
        <v>10</v>
      </c>
      <c r="T7">
        <f t="shared" si="11"/>
        <v>9</v>
      </c>
      <c r="U7">
        <f t="shared" si="11"/>
        <v>8</v>
      </c>
      <c r="V7">
        <f t="shared" si="11"/>
        <v>7</v>
      </c>
      <c r="W7">
        <f t="shared" si="11"/>
        <v>6</v>
      </c>
      <c r="X7">
        <f t="shared" si="11"/>
        <v>5</v>
      </c>
      <c r="Y7">
        <f t="shared" si="11"/>
        <v>4</v>
      </c>
      <c r="Z7">
        <f t="shared" si="11"/>
        <v>3</v>
      </c>
      <c r="AA7">
        <f t="shared" si="11"/>
        <v>2</v>
      </c>
    </row>
    <row r="8" spans="1:27" x14ac:dyDescent="0.25">
      <c r="A8">
        <f t="shared" si="6"/>
        <v>6</v>
      </c>
      <c r="B8">
        <f t="shared" si="2"/>
        <v>6</v>
      </c>
      <c r="C8">
        <f t="shared" si="10"/>
        <v>10</v>
      </c>
      <c r="D8">
        <f t="shared" si="8"/>
        <v>7</v>
      </c>
      <c r="G8">
        <f t="shared" si="4"/>
        <v>8</v>
      </c>
      <c r="H8">
        <f t="shared" ref="H8:AA8" si="12">IF(G8-1&lt;1,G8-2+$C$1,G8-1)</f>
        <v>7</v>
      </c>
      <c r="I8">
        <f t="shared" si="12"/>
        <v>6</v>
      </c>
      <c r="J8">
        <f t="shared" si="12"/>
        <v>5</v>
      </c>
      <c r="K8">
        <f t="shared" si="12"/>
        <v>4</v>
      </c>
      <c r="L8">
        <f t="shared" si="12"/>
        <v>3</v>
      </c>
      <c r="M8">
        <f t="shared" si="12"/>
        <v>2</v>
      </c>
      <c r="N8">
        <f t="shared" si="12"/>
        <v>1</v>
      </c>
      <c r="O8">
        <f t="shared" si="12"/>
        <v>13</v>
      </c>
      <c r="P8">
        <f t="shared" si="12"/>
        <v>12</v>
      </c>
      <c r="Q8">
        <f t="shared" si="12"/>
        <v>11</v>
      </c>
      <c r="R8">
        <f t="shared" si="12"/>
        <v>10</v>
      </c>
      <c r="S8">
        <f t="shared" si="12"/>
        <v>9</v>
      </c>
      <c r="T8">
        <f t="shared" si="12"/>
        <v>8</v>
      </c>
      <c r="U8">
        <f t="shared" si="12"/>
        <v>7</v>
      </c>
      <c r="V8">
        <f t="shared" si="12"/>
        <v>6</v>
      </c>
      <c r="W8">
        <f t="shared" si="12"/>
        <v>5</v>
      </c>
      <c r="X8">
        <f t="shared" si="12"/>
        <v>4</v>
      </c>
      <c r="Y8">
        <f t="shared" si="12"/>
        <v>3</v>
      </c>
      <c r="Z8">
        <f t="shared" si="12"/>
        <v>2</v>
      </c>
      <c r="AA8">
        <f t="shared" si="12"/>
        <v>1</v>
      </c>
    </row>
    <row r="9" spans="1:27" x14ac:dyDescent="0.25">
      <c r="A9">
        <f t="shared" si="6"/>
        <v>7</v>
      </c>
      <c r="B9">
        <f t="shared" si="2"/>
        <v>7</v>
      </c>
      <c r="C9">
        <f t="shared" si="10"/>
        <v>9</v>
      </c>
      <c r="D9">
        <f t="shared" si="8"/>
        <v>8</v>
      </c>
      <c r="G9">
        <f t="shared" si="4"/>
        <v>7</v>
      </c>
      <c r="H9">
        <f t="shared" ref="H9:AA9" si="13">IF(G9-1&lt;1,G9-2+$C$1,G9-1)</f>
        <v>6</v>
      </c>
      <c r="I9">
        <f t="shared" si="13"/>
        <v>5</v>
      </c>
      <c r="J9">
        <f t="shared" si="13"/>
        <v>4</v>
      </c>
      <c r="K9">
        <f t="shared" si="13"/>
        <v>3</v>
      </c>
      <c r="L9">
        <f t="shared" si="13"/>
        <v>2</v>
      </c>
      <c r="M9">
        <f t="shared" si="13"/>
        <v>1</v>
      </c>
      <c r="N9">
        <f t="shared" si="13"/>
        <v>13</v>
      </c>
      <c r="O9">
        <f t="shared" si="13"/>
        <v>12</v>
      </c>
      <c r="P9">
        <f t="shared" si="13"/>
        <v>11</v>
      </c>
      <c r="Q9">
        <f t="shared" si="13"/>
        <v>10</v>
      </c>
      <c r="R9">
        <f t="shared" si="13"/>
        <v>9</v>
      </c>
      <c r="S9">
        <f t="shared" si="13"/>
        <v>8</v>
      </c>
      <c r="T9">
        <f t="shared" si="13"/>
        <v>7</v>
      </c>
      <c r="U9">
        <f t="shared" si="13"/>
        <v>6</v>
      </c>
      <c r="V9">
        <f t="shared" si="13"/>
        <v>5</v>
      </c>
      <c r="W9">
        <f t="shared" si="13"/>
        <v>4</v>
      </c>
      <c r="X9">
        <f t="shared" si="13"/>
        <v>3</v>
      </c>
      <c r="Y9">
        <f t="shared" si="13"/>
        <v>2</v>
      </c>
      <c r="Z9">
        <f t="shared" si="13"/>
        <v>1</v>
      </c>
      <c r="AA9">
        <f t="shared" si="13"/>
        <v>13</v>
      </c>
    </row>
    <row r="10" spans="1:27" x14ac:dyDescent="0.25">
      <c r="A10">
        <f t="shared" si="6"/>
        <v>8</v>
      </c>
      <c r="B10" t="str">
        <f t="shared" si="2"/>
        <v/>
      </c>
      <c r="C10">
        <f t="shared" si="10"/>
        <v>8</v>
      </c>
      <c r="D10">
        <f t="shared" si="8"/>
        <v>9</v>
      </c>
      <c r="G10">
        <f t="shared" si="4"/>
        <v>6</v>
      </c>
      <c r="H10">
        <f t="shared" ref="H10:AA10" si="14">IF(G10-1&lt;1,G10-2+$C$1,G10-1)</f>
        <v>5</v>
      </c>
      <c r="I10">
        <f t="shared" si="14"/>
        <v>4</v>
      </c>
      <c r="J10">
        <f t="shared" si="14"/>
        <v>3</v>
      </c>
      <c r="K10">
        <f t="shared" si="14"/>
        <v>2</v>
      </c>
      <c r="L10">
        <f t="shared" si="14"/>
        <v>1</v>
      </c>
      <c r="M10">
        <f t="shared" si="14"/>
        <v>13</v>
      </c>
      <c r="N10">
        <f t="shared" si="14"/>
        <v>12</v>
      </c>
      <c r="O10">
        <f t="shared" si="14"/>
        <v>11</v>
      </c>
      <c r="P10">
        <f t="shared" si="14"/>
        <v>10</v>
      </c>
      <c r="Q10">
        <f t="shared" si="14"/>
        <v>9</v>
      </c>
      <c r="R10">
        <f t="shared" si="14"/>
        <v>8</v>
      </c>
      <c r="S10">
        <f t="shared" si="14"/>
        <v>7</v>
      </c>
      <c r="T10">
        <f t="shared" si="14"/>
        <v>6</v>
      </c>
      <c r="U10">
        <f t="shared" si="14"/>
        <v>5</v>
      </c>
      <c r="V10">
        <f t="shared" si="14"/>
        <v>4</v>
      </c>
      <c r="W10">
        <f t="shared" si="14"/>
        <v>3</v>
      </c>
      <c r="X10">
        <f t="shared" si="14"/>
        <v>2</v>
      </c>
      <c r="Y10">
        <f t="shared" si="14"/>
        <v>1</v>
      </c>
      <c r="Z10">
        <f t="shared" si="14"/>
        <v>13</v>
      </c>
      <c r="AA10">
        <f t="shared" si="14"/>
        <v>12</v>
      </c>
    </row>
    <row r="11" spans="1:27" x14ac:dyDescent="0.25">
      <c r="A11">
        <f t="shared" si="6"/>
        <v>9</v>
      </c>
      <c r="B11" t="str">
        <f t="shared" si="2"/>
        <v/>
      </c>
      <c r="C11">
        <f t="shared" ref="C11:C20" si="15">C10-1</f>
        <v>7</v>
      </c>
      <c r="D11">
        <f t="shared" ref="D11:D20" si="16">D10+1</f>
        <v>10</v>
      </c>
      <c r="G11">
        <f t="shared" si="4"/>
        <v>5</v>
      </c>
      <c r="H11">
        <f t="shared" ref="H11:AA11" si="17">IF(G11-1&lt;1,G11-2+$C$1,G11-1)</f>
        <v>4</v>
      </c>
      <c r="I11">
        <f t="shared" si="17"/>
        <v>3</v>
      </c>
      <c r="J11">
        <f t="shared" si="17"/>
        <v>2</v>
      </c>
      <c r="K11">
        <f t="shared" si="17"/>
        <v>1</v>
      </c>
      <c r="L11">
        <f t="shared" si="17"/>
        <v>13</v>
      </c>
      <c r="M11">
        <f t="shared" si="17"/>
        <v>12</v>
      </c>
      <c r="N11">
        <f t="shared" si="17"/>
        <v>11</v>
      </c>
      <c r="O11">
        <f t="shared" si="17"/>
        <v>10</v>
      </c>
      <c r="P11">
        <f t="shared" si="17"/>
        <v>9</v>
      </c>
      <c r="Q11">
        <f t="shared" si="17"/>
        <v>8</v>
      </c>
      <c r="R11">
        <f t="shared" si="17"/>
        <v>7</v>
      </c>
      <c r="S11">
        <f t="shared" si="17"/>
        <v>6</v>
      </c>
      <c r="T11">
        <f t="shared" si="17"/>
        <v>5</v>
      </c>
      <c r="U11">
        <f t="shared" si="17"/>
        <v>4</v>
      </c>
      <c r="V11">
        <f t="shared" si="17"/>
        <v>3</v>
      </c>
      <c r="W11">
        <f t="shared" si="17"/>
        <v>2</v>
      </c>
      <c r="X11">
        <f t="shared" si="17"/>
        <v>1</v>
      </c>
      <c r="Y11">
        <f t="shared" si="17"/>
        <v>13</v>
      </c>
      <c r="Z11">
        <f t="shared" si="17"/>
        <v>12</v>
      </c>
      <c r="AA11">
        <f t="shared" si="17"/>
        <v>11</v>
      </c>
    </row>
    <row r="12" spans="1:27" x14ac:dyDescent="0.25">
      <c r="A12">
        <f t="shared" si="6"/>
        <v>10</v>
      </c>
      <c r="B12" t="str">
        <f t="shared" si="2"/>
        <v/>
      </c>
      <c r="C12">
        <f t="shared" si="15"/>
        <v>6</v>
      </c>
      <c r="D12">
        <f t="shared" si="16"/>
        <v>11</v>
      </c>
      <c r="G12">
        <f t="shared" si="4"/>
        <v>4</v>
      </c>
      <c r="H12">
        <f t="shared" ref="H12:AA12" si="18">IF(G12-1&lt;1,G12-2+$C$1,G12-1)</f>
        <v>3</v>
      </c>
      <c r="I12">
        <f t="shared" si="18"/>
        <v>2</v>
      </c>
      <c r="J12">
        <f t="shared" si="18"/>
        <v>1</v>
      </c>
      <c r="K12">
        <f t="shared" si="18"/>
        <v>13</v>
      </c>
      <c r="L12">
        <f t="shared" si="18"/>
        <v>12</v>
      </c>
      <c r="M12">
        <f t="shared" si="18"/>
        <v>11</v>
      </c>
      <c r="N12">
        <f t="shared" si="18"/>
        <v>10</v>
      </c>
      <c r="O12">
        <f t="shared" si="18"/>
        <v>9</v>
      </c>
      <c r="P12">
        <f t="shared" si="18"/>
        <v>8</v>
      </c>
      <c r="Q12">
        <f t="shared" si="18"/>
        <v>7</v>
      </c>
      <c r="R12">
        <f t="shared" si="18"/>
        <v>6</v>
      </c>
      <c r="S12">
        <f t="shared" si="18"/>
        <v>5</v>
      </c>
      <c r="T12">
        <f t="shared" si="18"/>
        <v>4</v>
      </c>
      <c r="U12">
        <f t="shared" si="18"/>
        <v>3</v>
      </c>
      <c r="V12">
        <f t="shared" si="18"/>
        <v>2</v>
      </c>
      <c r="W12">
        <f t="shared" si="18"/>
        <v>1</v>
      </c>
      <c r="X12">
        <f t="shared" si="18"/>
        <v>13</v>
      </c>
      <c r="Y12">
        <f t="shared" si="18"/>
        <v>12</v>
      </c>
      <c r="Z12">
        <f t="shared" si="18"/>
        <v>11</v>
      </c>
      <c r="AA12">
        <f t="shared" si="18"/>
        <v>10</v>
      </c>
    </row>
    <row r="13" spans="1:27" x14ac:dyDescent="0.25">
      <c r="A13">
        <f t="shared" si="6"/>
        <v>11</v>
      </c>
      <c r="B13" t="str">
        <f t="shared" si="2"/>
        <v/>
      </c>
      <c r="C13">
        <f t="shared" si="15"/>
        <v>5</v>
      </c>
      <c r="D13">
        <f t="shared" si="16"/>
        <v>12</v>
      </c>
      <c r="G13">
        <f t="shared" si="4"/>
        <v>3</v>
      </c>
      <c r="H13">
        <f t="shared" ref="H13:AA13" si="19">IF(G13-1&lt;1,G13-2+$C$1,G13-1)</f>
        <v>2</v>
      </c>
      <c r="I13">
        <f t="shared" si="19"/>
        <v>1</v>
      </c>
      <c r="J13">
        <f t="shared" si="19"/>
        <v>13</v>
      </c>
      <c r="K13">
        <f t="shared" si="19"/>
        <v>12</v>
      </c>
      <c r="L13">
        <f t="shared" si="19"/>
        <v>11</v>
      </c>
      <c r="M13">
        <f t="shared" si="19"/>
        <v>10</v>
      </c>
      <c r="N13">
        <f t="shared" si="19"/>
        <v>9</v>
      </c>
      <c r="O13">
        <f t="shared" si="19"/>
        <v>8</v>
      </c>
      <c r="P13">
        <f t="shared" si="19"/>
        <v>7</v>
      </c>
      <c r="Q13">
        <f t="shared" si="19"/>
        <v>6</v>
      </c>
      <c r="R13">
        <f t="shared" si="19"/>
        <v>5</v>
      </c>
      <c r="S13">
        <f t="shared" si="19"/>
        <v>4</v>
      </c>
      <c r="T13">
        <f t="shared" si="19"/>
        <v>3</v>
      </c>
      <c r="U13">
        <f t="shared" si="19"/>
        <v>2</v>
      </c>
      <c r="V13">
        <f t="shared" si="19"/>
        <v>1</v>
      </c>
      <c r="W13">
        <f t="shared" si="19"/>
        <v>13</v>
      </c>
      <c r="X13">
        <f t="shared" si="19"/>
        <v>12</v>
      </c>
      <c r="Y13">
        <f t="shared" si="19"/>
        <v>11</v>
      </c>
      <c r="Z13">
        <f t="shared" si="19"/>
        <v>10</v>
      </c>
      <c r="AA13">
        <f t="shared" si="19"/>
        <v>9</v>
      </c>
    </row>
    <row r="14" spans="1:27" x14ac:dyDescent="0.25">
      <c r="A14">
        <f t="shared" si="6"/>
        <v>12</v>
      </c>
      <c r="B14" t="str">
        <f t="shared" si="2"/>
        <v/>
      </c>
      <c r="C14">
        <f t="shared" si="15"/>
        <v>4</v>
      </c>
      <c r="D14">
        <f t="shared" si="16"/>
        <v>13</v>
      </c>
      <c r="G14">
        <f t="shared" si="4"/>
        <v>2</v>
      </c>
      <c r="H14">
        <f t="shared" ref="H14:AA14" si="20">IF(G14-1&lt;1,G14-2+$C$1,G14-1)</f>
        <v>1</v>
      </c>
      <c r="I14">
        <f t="shared" si="20"/>
        <v>13</v>
      </c>
      <c r="J14">
        <f t="shared" si="20"/>
        <v>12</v>
      </c>
      <c r="K14">
        <f t="shared" si="20"/>
        <v>11</v>
      </c>
      <c r="L14">
        <f t="shared" si="20"/>
        <v>10</v>
      </c>
      <c r="M14">
        <f t="shared" si="20"/>
        <v>9</v>
      </c>
      <c r="N14">
        <f t="shared" si="20"/>
        <v>8</v>
      </c>
      <c r="O14">
        <f t="shared" si="20"/>
        <v>7</v>
      </c>
      <c r="P14">
        <f t="shared" si="20"/>
        <v>6</v>
      </c>
      <c r="Q14">
        <f t="shared" si="20"/>
        <v>5</v>
      </c>
      <c r="R14">
        <f t="shared" si="20"/>
        <v>4</v>
      </c>
      <c r="S14">
        <f t="shared" si="20"/>
        <v>3</v>
      </c>
      <c r="T14">
        <f t="shared" si="20"/>
        <v>2</v>
      </c>
      <c r="U14">
        <f t="shared" si="20"/>
        <v>1</v>
      </c>
      <c r="V14">
        <f t="shared" si="20"/>
        <v>13</v>
      </c>
      <c r="W14">
        <f t="shared" si="20"/>
        <v>12</v>
      </c>
      <c r="X14">
        <f t="shared" si="20"/>
        <v>11</v>
      </c>
      <c r="Y14">
        <f t="shared" si="20"/>
        <v>10</v>
      </c>
      <c r="Z14">
        <f t="shared" si="20"/>
        <v>9</v>
      </c>
      <c r="AA14">
        <f t="shared" si="20"/>
        <v>8</v>
      </c>
    </row>
    <row r="15" spans="1:27" x14ac:dyDescent="0.25">
      <c r="A15">
        <f t="shared" si="6"/>
        <v>13</v>
      </c>
      <c r="B15" t="str">
        <f t="shared" si="2"/>
        <v/>
      </c>
      <c r="C15">
        <f t="shared" si="15"/>
        <v>3</v>
      </c>
      <c r="D15">
        <f t="shared" si="16"/>
        <v>14</v>
      </c>
      <c r="G15">
        <f t="shared" si="4"/>
        <v>1</v>
      </c>
      <c r="H15">
        <f t="shared" ref="H15:AA15" si="21">IF(G15-1&lt;1,G15-2+$C$1,G15-1)</f>
        <v>13</v>
      </c>
      <c r="I15">
        <f t="shared" si="21"/>
        <v>12</v>
      </c>
      <c r="J15">
        <f t="shared" si="21"/>
        <v>11</v>
      </c>
      <c r="K15">
        <f t="shared" si="21"/>
        <v>10</v>
      </c>
      <c r="L15">
        <f t="shared" si="21"/>
        <v>9</v>
      </c>
      <c r="M15">
        <f t="shared" si="21"/>
        <v>8</v>
      </c>
      <c r="N15">
        <f t="shared" si="21"/>
        <v>7</v>
      </c>
      <c r="O15">
        <f t="shared" si="21"/>
        <v>6</v>
      </c>
      <c r="P15">
        <f t="shared" si="21"/>
        <v>5</v>
      </c>
      <c r="Q15">
        <f t="shared" si="21"/>
        <v>4</v>
      </c>
      <c r="R15">
        <f t="shared" si="21"/>
        <v>3</v>
      </c>
      <c r="S15">
        <f t="shared" si="21"/>
        <v>2</v>
      </c>
      <c r="T15">
        <f t="shared" si="21"/>
        <v>1</v>
      </c>
      <c r="U15">
        <f t="shared" si="21"/>
        <v>13</v>
      </c>
      <c r="V15">
        <f t="shared" si="21"/>
        <v>12</v>
      </c>
      <c r="W15">
        <f t="shared" si="21"/>
        <v>11</v>
      </c>
      <c r="X15">
        <f t="shared" si="21"/>
        <v>10</v>
      </c>
      <c r="Y15">
        <f t="shared" si="21"/>
        <v>9</v>
      </c>
      <c r="Z15">
        <f t="shared" si="21"/>
        <v>8</v>
      </c>
      <c r="AA15">
        <f t="shared" si="21"/>
        <v>7</v>
      </c>
    </row>
    <row r="16" spans="1:27" x14ac:dyDescent="0.25">
      <c r="A16">
        <f t="shared" si="6"/>
        <v>14</v>
      </c>
      <c r="B16" t="str">
        <f t="shared" si="2"/>
        <v/>
      </c>
      <c r="C16">
        <f t="shared" si="15"/>
        <v>2</v>
      </c>
      <c r="D16">
        <f t="shared" si="16"/>
        <v>15</v>
      </c>
      <c r="G16">
        <f t="shared" si="4"/>
        <v>0</v>
      </c>
      <c r="H16">
        <f t="shared" ref="H16:AA16" si="22">IF(G16-1&lt;1,G16-2+$C$1,G16-1)</f>
        <v>12</v>
      </c>
      <c r="I16">
        <f t="shared" si="22"/>
        <v>11</v>
      </c>
      <c r="J16">
        <f t="shared" si="22"/>
        <v>10</v>
      </c>
      <c r="K16">
        <f t="shared" si="22"/>
        <v>9</v>
      </c>
      <c r="L16">
        <f t="shared" si="22"/>
        <v>8</v>
      </c>
      <c r="M16">
        <f t="shared" si="22"/>
        <v>7</v>
      </c>
      <c r="N16">
        <f t="shared" si="22"/>
        <v>6</v>
      </c>
      <c r="O16">
        <f t="shared" si="22"/>
        <v>5</v>
      </c>
      <c r="P16">
        <f t="shared" si="22"/>
        <v>4</v>
      </c>
      <c r="Q16">
        <f t="shared" si="22"/>
        <v>3</v>
      </c>
      <c r="R16">
        <f t="shared" si="22"/>
        <v>2</v>
      </c>
      <c r="S16">
        <f t="shared" si="22"/>
        <v>1</v>
      </c>
      <c r="T16">
        <f t="shared" si="22"/>
        <v>13</v>
      </c>
      <c r="U16">
        <f t="shared" si="22"/>
        <v>12</v>
      </c>
      <c r="V16">
        <f t="shared" si="22"/>
        <v>11</v>
      </c>
      <c r="W16">
        <f t="shared" si="22"/>
        <v>10</v>
      </c>
      <c r="X16">
        <f t="shared" si="22"/>
        <v>9</v>
      </c>
      <c r="Y16">
        <f t="shared" si="22"/>
        <v>8</v>
      </c>
      <c r="Z16">
        <f t="shared" si="22"/>
        <v>7</v>
      </c>
      <c r="AA16">
        <f t="shared" si="22"/>
        <v>6</v>
      </c>
    </row>
    <row r="17" spans="1:27" x14ac:dyDescent="0.25">
      <c r="A17">
        <f t="shared" si="6"/>
        <v>15</v>
      </c>
      <c r="B17" t="str">
        <f t="shared" si="2"/>
        <v/>
      </c>
      <c r="C17">
        <f t="shared" si="15"/>
        <v>1</v>
      </c>
      <c r="D17">
        <f t="shared" si="16"/>
        <v>16</v>
      </c>
      <c r="G17">
        <f t="shared" si="4"/>
        <v>-1</v>
      </c>
      <c r="H17">
        <f t="shared" ref="H17:AA17" si="23">IF(G17-1&lt;1,G17-2+$C$1,G17-1)</f>
        <v>11</v>
      </c>
      <c r="I17">
        <f t="shared" si="23"/>
        <v>10</v>
      </c>
      <c r="J17">
        <f t="shared" si="23"/>
        <v>9</v>
      </c>
      <c r="K17">
        <f t="shared" si="23"/>
        <v>8</v>
      </c>
      <c r="L17">
        <f t="shared" si="23"/>
        <v>7</v>
      </c>
      <c r="M17">
        <f t="shared" si="23"/>
        <v>6</v>
      </c>
      <c r="N17">
        <f t="shared" si="23"/>
        <v>5</v>
      </c>
      <c r="O17">
        <f t="shared" si="23"/>
        <v>4</v>
      </c>
      <c r="P17">
        <f t="shared" si="23"/>
        <v>3</v>
      </c>
      <c r="Q17">
        <f t="shared" si="23"/>
        <v>2</v>
      </c>
      <c r="R17">
        <f t="shared" si="23"/>
        <v>1</v>
      </c>
      <c r="S17">
        <f t="shared" si="23"/>
        <v>13</v>
      </c>
      <c r="T17">
        <f t="shared" si="23"/>
        <v>12</v>
      </c>
      <c r="U17">
        <f t="shared" si="23"/>
        <v>11</v>
      </c>
      <c r="V17">
        <f t="shared" si="23"/>
        <v>10</v>
      </c>
      <c r="W17">
        <f t="shared" si="23"/>
        <v>9</v>
      </c>
      <c r="X17">
        <f t="shared" si="23"/>
        <v>8</v>
      </c>
      <c r="Y17">
        <f t="shared" si="23"/>
        <v>7</v>
      </c>
      <c r="Z17">
        <f t="shared" si="23"/>
        <v>6</v>
      </c>
      <c r="AA17">
        <f t="shared" si="23"/>
        <v>5</v>
      </c>
    </row>
    <row r="18" spans="1:27" x14ac:dyDescent="0.25">
      <c r="A18">
        <f t="shared" si="6"/>
        <v>16</v>
      </c>
      <c r="B18" t="str">
        <f t="shared" si="2"/>
        <v/>
      </c>
      <c r="C18">
        <f t="shared" si="15"/>
        <v>0</v>
      </c>
      <c r="D18">
        <f t="shared" si="16"/>
        <v>17</v>
      </c>
      <c r="G18">
        <f t="shared" si="4"/>
        <v>-2</v>
      </c>
      <c r="H18">
        <f t="shared" ref="H18:AA18" si="24">IF(G18-1&lt;1,G18-2+$C$1,G18-1)</f>
        <v>10</v>
      </c>
      <c r="I18">
        <f t="shared" si="24"/>
        <v>9</v>
      </c>
      <c r="J18">
        <f t="shared" si="24"/>
        <v>8</v>
      </c>
      <c r="K18">
        <f t="shared" si="24"/>
        <v>7</v>
      </c>
      <c r="L18">
        <f t="shared" si="24"/>
        <v>6</v>
      </c>
      <c r="M18">
        <f t="shared" si="24"/>
        <v>5</v>
      </c>
      <c r="N18">
        <f t="shared" si="24"/>
        <v>4</v>
      </c>
      <c r="O18">
        <f t="shared" si="24"/>
        <v>3</v>
      </c>
      <c r="P18">
        <f t="shared" si="24"/>
        <v>2</v>
      </c>
      <c r="Q18">
        <f t="shared" si="24"/>
        <v>1</v>
      </c>
      <c r="R18">
        <f t="shared" si="24"/>
        <v>13</v>
      </c>
      <c r="S18">
        <f t="shared" si="24"/>
        <v>12</v>
      </c>
      <c r="T18">
        <f t="shared" si="24"/>
        <v>11</v>
      </c>
      <c r="U18">
        <f t="shared" si="24"/>
        <v>10</v>
      </c>
      <c r="V18">
        <f t="shared" si="24"/>
        <v>9</v>
      </c>
      <c r="W18">
        <f t="shared" si="24"/>
        <v>8</v>
      </c>
      <c r="X18">
        <f t="shared" si="24"/>
        <v>7</v>
      </c>
      <c r="Y18">
        <f t="shared" si="24"/>
        <v>6</v>
      </c>
      <c r="Z18">
        <f t="shared" si="24"/>
        <v>5</v>
      </c>
      <c r="AA18">
        <f t="shared" si="24"/>
        <v>4</v>
      </c>
    </row>
    <row r="19" spans="1:27" x14ac:dyDescent="0.25">
      <c r="A19">
        <f t="shared" si="6"/>
        <v>17</v>
      </c>
      <c r="B19" t="str">
        <f t="shared" si="2"/>
        <v/>
      </c>
      <c r="C19">
        <f t="shared" si="15"/>
        <v>-1</v>
      </c>
      <c r="D19">
        <f t="shared" si="16"/>
        <v>18</v>
      </c>
      <c r="G19">
        <f t="shared" si="4"/>
        <v>-3</v>
      </c>
      <c r="H19">
        <f t="shared" ref="H19:AA19" si="25">IF(G19-1&lt;1,G19-2+$C$1,G19-1)</f>
        <v>9</v>
      </c>
      <c r="I19">
        <f t="shared" si="25"/>
        <v>8</v>
      </c>
      <c r="J19">
        <f t="shared" si="25"/>
        <v>7</v>
      </c>
      <c r="K19">
        <f t="shared" si="25"/>
        <v>6</v>
      </c>
      <c r="L19">
        <f t="shared" si="25"/>
        <v>5</v>
      </c>
      <c r="M19">
        <f t="shared" si="25"/>
        <v>4</v>
      </c>
      <c r="N19">
        <f t="shared" si="25"/>
        <v>3</v>
      </c>
      <c r="O19">
        <f t="shared" si="25"/>
        <v>2</v>
      </c>
      <c r="P19">
        <f t="shared" si="25"/>
        <v>1</v>
      </c>
      <c r="Q19">
        <f t="shared" si="25"/>
        <v>13</v>
      </c>
      <c r="R19">
        <f t="shared" si="25"/>
        <v>12</v>
      </c>
      <c r="S19">
        <f t="shared" si="25"/>
        <v>11</v>
      </c>
      <c r="T19">
        <f t="shared" si="25"/>
        <v>10</v>
      </c>
      <c r="U19">
        <f t="shared" si="25"/>
        <v>9</v>
      </c>
      <c r="V19">
        <f t="shared" si="25"/>
        <v>8</v>
      </c>
      <c r="W19">
        <f t="shared" si="25"/>
        <v>7</v>
      </c>
      <c r="X19">
        <f t="shared" si="25"/>
        <v>6</v>
      </c>
      <c r="Y19">
        <f t="shared" si="25"/>
        <v>5</v>
      </c>
      <c r="Z19">
        <f t="shared" si="25"/>
        <v>4</v>
      </c>
      <c r="AA19">
        <f t="shared" si="25"/>
        <v>3</v>
      </c>
    </row>
    <row r="20" spans="1:27" x14ac:dyDescent="0.25">
      <c r="A20">
        <f t="shared" si="6"/>
        <v>18</v>
      </c>
      <c r="B20" t="str">
        <f t="shared" si="2"/>
        <v/>
      </c>
      <c r="C20">
        <f t="shared" si="15"/>
        <v>-2</v>
      </c>
      <c r="D20">
        <f t="shared" si="16"/>
        <v>19</v>
      </c>
      <c r="G20">
        <f t="shared" si="4"/>
        <v>-4</v>
      </c>
      <c r="H20">
        <f t="shared" ref="H20:AA20" si="26">IF(G20-1&lt;1,G20-2+$C$1,G20-1)</f>
        <v>8</v>
      </c>
      <c r="I20">
        <f t="shared" si="26"/>
        <v>7</v>
      </c>
      <c r="J20">
        <f t="shared" si="26"/>
        <v>6</v>
      </c>
      <c r="K20">
        <f t="shared" si="26"/>
        <v>5</v>
      </c>
      <c r="L20">
        <f t="shared" si="26"/>
        <v>4</v>
      </c>
      <c r="M20">
        <f t="shared" si="26"/>
        <v>3</v>
      </c>
      <c r="N20">
        <f t="shared" si="26"/>
        <v>2</v>
      </c>
      <c r="O20">
        <f t="shared" si="26"/>
        <v>1</v>
      </c>
      <c r="P20">
        <f t="shared" si="26"/>
        <v>13</v>
      </c>
      <c r="Q20">
        <f t="shared" si="26"/>
        <v>12</v>
      </c>
      <c r="R20">
        <f t="shared" si="26"/>
        <v>11</v>
      </c>
      <c r="S20">
        <f t="shared" si="26"/>
        <v>10</v>
      </c>
      <c r="T20">
        <f t="shared" si="26"/>
        <v>9</v>
      </c>
      <c r="U20">
        <f t="shared" si="26"/>
        <v>8</v>
      </c>
      <c r="V20">
        <f t="shared" si="26"/>
        <v>7</v>
      </c>
      <c r="W20">
        <f t="shared" si="26"/>
        <v>6</v>
      </c>
      <c r="X20">
        <f t="shared" si="26"/>
        <v>5</v>
      </c>
      <c r="Y20">
        <f t="shared" si="26"/>
        <v>4</v>
      </c>
      <c r="Z20">
        <f t="shared" si="26"/>
        <v>3</v>
      </c>
      <c r="AA20">
        <f t="shared" si="26"/>
        <v>2</v>
      </c>
    </row>
    <row r="21" spans="1:27" x14ac:dyDescent="0.25">
      <c r="G21">
        <f t="shared" si="4"/>
        <v>-5</v>
      </c>
      <c r="H21">
        <f t="shared" ref="H21:AA21" si="27">IF(G21-1&lt;1,G21-2+$C$1,G21-1)</f>
        <v>7</v>
      </c>
      <c r="I21">
        <f t="shared" si="27"/>
        <v>6</v>
      </c>
      <c r="J21">
        <f t="shared" si="27"/>
        <v>5</v>
      </c>
      <c r="K21">
        <f t="shared" si="27"/>
        <v>4</v>
      </c>
      <c r="L21">
        <f t="shared" si="27"/>
        <v>3</v>
      </c>
      <c r="M21">
        <f t="shared" si="27"/>
        <v>2</v>
      </c>
      <c r="N21">
        <f t="shared" si="27"/>
        <v>1</v>
      </c>
      <c r="O21">
        <f t="shared" si="27"/>
        <v>13</v>
      </c>
      <c r="P21">
        <f t="shared" si="27"/>
        <v>12</v>
      </c>
      <c r="Q21">
        <f t="shared" si="27"/>
        <v>11</v>
      </c>
      <c r="R21">
        <f t="shared" si="27"/>
        <v>10</v>
      </c>
      <c r="S21">
        <f t="shared" si="27"/>
        <v>9</v>
      </c>
      <c r="T21">
        <f t="shared" si="27"/>
        <v>8</v>
      </c>
      <c r="U21">
        <f t="shared" si="27"/>
        <v>7</v>
      </c>
      <c r="V21">
        <f t="shared" si="27"/>
        <v>6</v>
      </c>
      <c r="W21">
        <f t="shared" si="27"/>
        <v>5</v>
      </c>
      <c r="X21">
        <f t="shared" si="27"/>
        <v>4</v>
      </c>
      <c r="Y21">
        <f t="shared" si="27"/>
        <v>3</v>
      </c>
      <c r="Z21">
        <f t="shared" si="27"/>
        <v>2</v>
      </c>
      <c r="AA21">
        <f t="shared" si="27"/>
        <v>1</v>
      </c>
    </row>
    <row r="22" spans="1:27" x14ac:dyDescent="0.25">
      <c r="G22">
        <f t="shared" si="4"/>
        <v>-6</v>
      </c>
      <c r="H22">
        <f t="shared" ref="H22:AA22" si="28">IF(G22-1&lt;1,G22-2+$C$1,G22-1)</f>
        <v>6</v>
      </c>
      <c r="I22">
        <f t="shared" si="28"/>
        <v>5</v>
      </c>
      <c r="J22">
        <f t="shared" si="28"/>
        <v>4</v>
      </c>
      <c r="K22">
        <f t="shared" si="28"/>
        <v>3</v>
      </c>
      <c r="L22">
        <f t="shared" si="28"/>
        <v>2</v>
      </c>
      <c r="M22">
        <f t="shared" si="28"/>
        <v>1</v>
      </c>
      <c r="N22">
        <f t="shared" si="28"/>
        <v>13</v>
      </c>
      <c r="O22">
        <f t="shared" si="28"/>
        <v>12</v>
      </c>
      <c r="P22">
        <f t="shared" si="28"/>
        <v>11</v>
      </c>
      <c r="Q22">
        <f t="shared" si="28"/>
        <v>10</v>
      </c>
      <c r="R22">
        <f t="shared" si="28"/>
        <v>9</v>
      </c>
      <c r="S22">
        <f t="shared" si="28"/>
        <v>8</v>
      </c>
      <c r="T22">
        <f t="shared" si="28"/>
        <v>7</v>
      </c>
      <c r="U22">
        <f t="shared" si="28"/>
        <v>6</v>
      </c>
      <c r="V22">
        <f t="shared" si="28"/>
        <v>5</v>
      </c>
      <c r="W22">
        <f t="shared" si="28"/>
        <v>4</v>
      </c>
      <c r="X22">
        <f t="shared" si="28"/>
        <v>3</v>
      </c>
      <c r="Y22">
        <f t="shared" si="28"/>
        <v>2</v>
      </c>
      <c r="Z22">
        <f t="shared" si="28"/>
        <v>1</v>
      </c>
      <c r="AA22">
        <f t="shared" si="28"/>
        <v>13</v>
      </c>
    </row>
    <row r="23" spans="1:27" x14ac:dyDescent="0.25">
      <c r="G23">
        <f t="shared" si="4"/>
        <v>-7</v>
      </c>
      <c r="H23">
        <f t="shared" ref="H23:AA23" si="29">IF(G23-1&lt;1,G23-2+$C$1,G23-1)</f>
        <v>5</v>
      </c>
      <c r="I23">
        <f t="shared" si="29"/>
        <v>4</v>
      </c>
      <c r="J23">
        <f t="shared" si="29"/>
        <v>3</v>
      </c>
      <c r="K23">
        <f t="shared" si="29"/>
        <v>2</v>
      </c>
      <c r="L23">
        <f t="shared" si="29"/>
        <v>1</v>
      </c>
      <c r="M23">
        <f t="shared" si="29"/>
        <v>13</v>
      </c>
      <c r="N23">
        <f t="shared" si="29"/>
        <v>12</v>
      </c>
      <c r="O23">
        <f t="shared" si="29"/>
        <v>11</v>
      </c>
      <c r="P23">
        <f t="shared" si="29"/>
        <v>10</v>
      </c>
      <c r="Q23">
        <f t="shared" si="29"/>
        <v>9</v>
      </c>
      <c r="R23">
        <f t="shared" si="29"/>
        <v>8</v>
      </c>
      <c r="S23">
        <f t="shared" si="29"/>
        <v>7</v>
      </c>
      <c r="T23">
        <f t="shared" si="29"/>
        <v>6</v>
      </c>
      <c r="U23">
        <f t="shared" si="29"/>
        <v>5</v>
      </c>
      <c r="V23">
        <f t="shared" si="29"/>
        <v>4</v>
      </c>
      <c r="W23">
        <f t="shared" si="29"/>
        <v>3</v>
      </c>
      <c r="X23">
        <f t="shared" si="29"/>
        <v>2</v>
      </c>
      <c r="Y23">
        <f t="shared" si="29"/>
        <v>1</v>
      </c>
      <c r="Z23">
        <f t="shared" si="29"/>
        <v>13</v>
      </c>
      <c r="AA23">
        <f t="shared" si="29"/>
        <v>12</v>
      </c>
    </row>
    <row r="24" spans="1:27" x14ac:dyDescent="0.25">
      <c r="G24">
        <f t="shared" si="4"/>
        <v>-8</v>
      </c>
      <c r="H24">
        <f t="shared" ref="H24:AA24" si="30">IF(G24-1&lt;1,G24-2+$C$1,G24-1)</f>
        <v>4</v>
      </c>
      <c r="I24">
        <f t="shared" si="30"/>
        <v>3</v>
      </c>
      <c r="J24">
        <f t="shared" si="30"/>
        <v>2</v>
      </c>
      <c r="K24">
        <f t="shared" si="30"/>
        <v>1</v>
      </c>
      <c r="L24">
        <f t="shared" si="30"/>
        <v>13</v>
      </c>
      <c r="M24">
        <f t="shared" si="30"/>
        <v>12</v>
      </c>
      <c r="N24">
        <f t="shared" si="30"/>
        <v>11</v>
      </c>
      <c r="O24">
        <f t="shared" si="30"/>
        <v>10</v>
      </c>
      <c r="P24">
        <f t="shared" si="30"/>
        <v>9</v>
      </c>
      <c r="Q24">
        <f t="shared" si="30"/>
        <v>8</v>
      </c>
      <c r="R24">
        <f t="shared" si="30"/>
        <v>7</v>
      </c>
      <c r="S24">
        <f t="shared" si="30"/>
        <v>6</v>
      </c>
      <c r="T24">
        <f t="shared" si="30"/>
        <v>5</v>
      </c>
      <c r="U24">
        <f t="shared" si="30"/>
        <v>4</v>
      </c>
      <c r="V24">
        <f t="shared" si="30"/>
        <v>3</v>
      </c>
      <c r="W24">
        <f t="shared" si="30"/>
        <v>2</v>
      </c>
      <c r="X24">
        <f t="shared" si="30"/>
        <v>1</v>
      </c>
      <c r="Y24">
        <f t="shared" si="30"/>
        <v>13</v>
      </c>
      <c r="Z24">
        <f t="shared" si="30"/>
        <v>12</v>
      </c>
      <c r="AA24">
        <f t="shared" si="30"/>
        <v>11</v>
      </c>
    </row>
    <row r="25" spans="1:27" x14ac:dyDescent="0.25">
      <c r="G25">
        <f t="shared" si="4"/>
        <v>-9</v>
      </c>
      <c r="H25">
        <f t="shared" ref="H25:AA25" si="31">IF(G25-1&lt;1,G25-2+$C$1,G25-1)</f>
        <v>3</v>
      </c>
      <c r="I25">
        <f t="shared" si="31"/>
        <v>2</v>
      </c>
      <c r="J25">
        <f t="shared" si="31"/>
        <v>1</v>
      </c>
      <c r="K25">
        <f t="shared" si="31"/>
        <v>13</v>
      </c>
      <c r="L25">
        <f t="shared" si="31"/>
        <v>12</v>
      </c>
      <c r="M25">
        <f t="shared" si="31"/>
        <v>11</v>
      </c>
      <c r="N25">
        <f t="shared" si="31"/>
        <v>10</v>
      </c>
      <c r="O25">
        <f t="shared" si="31"/>
        <v>9</v>
      </c>
      <c r="P25">
        <f t="shared" si="31"/>
        <v>8</v>
      </c>
      <c r="Q25">
        <f t="shared" si="31"/>
        <v>7</v>
      </c>
      <c r="R25">
        <f t="shared" si="31"/>
        <v>6</v>
      </c>
      <c r="S25">
        <f t="shared" si="31"/>
        <v>5</v>
      </c>
      <c r="T25">
        <f t="shared" si="31"/>
        <v>4</v>
      </c>
      <c r="U25">
        <f t="shared" si="31"/>
        <v>3</v>
      </c>
      <c r="V25">
        <f t="shared" si="31"/>
        <v>2</v>
      </c>
      <c r="W25">
        <f t="shared" si="31"/>
        <v>1</v>
      </c>
      <c r="X25">
        <f t="shared" si="31"/>
        <v>13</v>
      </c>
      <c r="Y25">
        <f t="shared" si="31"/>
        <v>12</v>
      </c>
      <c r="Z25">
        <f t="shared" si="31"/>
        <v>11</v>
      </c>
      <c r="AA25">
        <f t="shared" si="31"/>
        <v>10</v>
      </c>
    </row>
    <row r="26" spans="1:27" x14ac:dyDescent="0.25">
      <c r="G26">
        <f t="shared" si="4"/>
        <v>-10</v>
      </c>
      <c r="H26">
        <f t="shared" ref="H26:AA26" si="32">IF(G26-1&lt;1,G26-2+$C$1,G26-1)</f>
        <v>2</v>
      </c>
      <c r="I26">
        <f t="shared" si="32"/>
        <v>1</v>
      </c>
      <c r="J26">
        <f t="shared" si="32"/>
        <v>13</v>
      </c>
      <c r="K26">
        <f t="shared" si="32"/>
        <v>12</v>
      </c>
      <c r="L26">
        <f t="shared" si="32"/>
        <v>11</v>
      </c>
      <c r="M26">
        <f t="shared" si="32"/>
        <v>10</v>
      </c>
      <c r="N26">
        <f t="shared" si="32"/>
        <v>9</v>
      </c>
      <c r="O26">
        <f t="shared" si="32"/>
        <v>8</v>
      </c>
      <c r="P26">
        <f t="shared" si="32"/>
        <v>7</v>
      </c>
      <c r="Q26">
        <f t="shared" si="32"/>
        <v>6</v>
      </c>
      <c r="R26">
        <f t="shared" si="32"/>
        <v>5</v>
      </c>
      <c r="S26">
        <f t="shared" si="32"/>
        <v>4</v>
      </c>
      <c r="T26">
        <f t="shared" si="32"/>
        <v>3</v>
      </c>
      <c r="U26">
        <f t="shared" si="32"/>
        <v>2</v>
      </c>
      <c r="V26">
        <f t="shared" si="32"/>
        <v>1</v>
      </c>
      <c r="W26">
        <f t="shared" si="32"/>
        <v>13</v>
      </c>
      <c r="X26">
        <f t="shared" si="32"/>
        <v>12</v>
      </c>
      <c r="Y26">
        <f t="shared" si="32"/>
        <v>11</v>
      </c>
      <c r="Z26">
        <f t="shared" si="32"/>
        <v>10</v>
      </c>
      <c r="AA26">
        <f t="shared" si="32"/>
        <v>9</v>
      </c>
    </row>
    <row r="27" spans="1:27" x14ac:dyDescent="0.25">
      <c r="G27">
        <f t="shared" si="4"/>
        <v>-11</v>
      </c>
      <c r="H27">
        <f t="shared" ref="H27:AA27" si="33">IF(G27-1&lt;1,G27-2+$C$1,G27-1)</f>
        <v>1</v>
      </c>
      <c r="I27">
        <f t="shared" si="33"/>
        <v>13</v>
      </c>
      <c r="J27">
        <f t="shared" si="33"/>
        <v>12</v>
      </c>
      <c r="K27">
        <f t="shared" si="33"/>
        <v>11</v>
      </c>
      <c r="L27">
        <f t="shared" si="33"/>
        <v>10</v>
      </c>
      <c r="M27">
        <f t="shared" si="33"/>
        <v>9</v>
      </c>
      <c r="N27">
        <f t="shared" si="33"/>
        <v>8</v>
      </c>
      <c r="O27">
        <f t="shared" si="33"/>
        <v>7</v>
      </c>
      <c r="P27">
        <f t="shared" si="33"/>
        <v>6</v>
      </c>
      <c r="Q27">
        <f t="shared" si="33"/>
        <v>5</v>
      </c>
      <c r="R27">
        <f t="shared" si="33"/>
        <v>4</v>
      </c>
      <c r="S27">
        <f t="shared" si="33"/>
        <v>3</v>
      </c>
      <c r="T27">
        <f t="shared" si="33"/>
        <v>2</v>
      </c>
      <c r="U27">
        <f t="shared" si="33"/>
        <v>1</v>
      </c>
      <c r="V27">
        <f t="shared" si="33"/>
        <v>13</v>
      </c>
      <c r="W27">
        <f t="shared" si="33"/>
        <v>12</v>
      </c>
      <c r="X27">
        <f t="shared" si="33"/>
        <v>11</v>
      </c>
      <c r="Y27">
        <f t="shared" si="33"/>
        <v>10</v>
      </c>
      <c r="Z27">
        <f t="shared" si="33"/>
        <v>9</v>
      </c>
      <c r="AA27">
        <f t="shared" si="33"/>
        <v>8</v>
      </c>
    </row>
    <row r="28" spans="1:27" x14ac:dyDescent="0.25">
      <c r="G28">
        <f t="shared" si="4"/>
        <v>-12</v>
      </c>
      <c r="H28">
        <f t="shared" ref="H28:AA28" si="34">IF(G28-1&lt;1,G28-2+$C$1,G28-1)</f>
        <v>0</v>
      </c>
      <c r="I28">
        <f t="shared" si="34"/>
        <v>12</v>
      </c>
      <c r="J28">
        <f t="shared" si="34"/>
        <v>11</v>
      </c>
      <c r="K28">
        <f t="shared" si="34"/>
        <v>10</v>
      </c>
      <c r="L28">
        <f t="shared" si="34"/>
        <v>9</v>
      </c>
      <c r="M28">
        <f t="shared" si="34"/>
        <v>8</v>
      </c>
      <c r="N28">
        <f t="shared" si="34"/>
        <v>7</v>
      </c>
      <c r="O28">
        <f t="shared" si="34"/>
        <v>6</v>
      </c>
      <c r="P28">
        <f t="shared" si="34"/>
        <v>5</v>
      </c>
      <c r="Q28">
        <f t="shared" si="34"/>
        <v>4</v>
      </c>
      <c r="R28">
        <f t="shared" si="34"/>
        <v>3</v>
      </c>
      <c r="S28">
        <f t="shared" si="34"/>
        <v>2</v>
      </c>
      <c r="T28">
        <f t="shared" si="34"/>
        <v>1</v>
      </c>
      <c r="U28">
        <f t="shared" si="34"/>
        <v>13</v>
      </c>
      <c r="V28">
        <f t="shared" si="34"/>
        <v>12</v>
      </c>
      <c r="W28">
        <f t="shared" si="34"/>
        <v>11</v>
      </c>
      <c r="X28">
        <f t="shared" si="34"/>
        <v>10</v>
      </c>
      <c r="Y28">
        <f t="shared" si="34"/>
        <v>9</v>
      </c>
      <c r="Z28">
        <f t="shared" si="34"/>
        <v>8</v>
      </c>
      <c r="AA28">
        <f t="shared" si="34"/>
        <v>7</v>
      </c>
    </row>
    <row r="29" spans="1:27" x14ac:dyDescent="0.25">
      <c r="G29">
        <f t="shared" si="4"/>
        <v>-13</v>
      </c>
      <c r="H29">
        <f t="shared" ref="H29:AA29" si="35">IF(G29-1&lt;1,G29-2+$C$1,G29-1)</f>
        <v>-1</v>
      </c>
      <c r="I29">
        <f t="shared" si="35"/>
        <v>11</v>
      </c>
      <c r="J29">
        <f t="shared" si="35"/>
        <v>10</v>
      </c>
      <c r="K29">
        <f t="shared" si="35"/>
        <v>9</v>
      </c>
      <c r="L29">
        <f t="shared" si="35"/>
        <v>8</v>
      </c>
      <c r="M29">
        <f t="shared" si="35"/>
        <v>7</v>
      </c>
      <c r="N29">
        <f t="shared" si="35"/>
        <v>6</v>
      </c>
      <c r="O29">
        <f t="shared" si="35"/>
        <v>5</v>
      </c>
      <c r="P29">
        <f t="shared" si="35"/>
        <v>4</v>
      </c>
      <c r="Q29">
        <f t="shared" si="35"/>
        <v>3</v>
      </c>
      <c r="R29">
        <f t="shared" si="35"/>
        <v>2</v>
      </c>
      <c r="S29">
        <f t="shared" si="35"/>
        <v>1</v>
      </c>
      <c r="T29">
        <f t="shared" si="35"/>
        <v>13</v>
      </c>
      <c r="U29">
        <f t="shared" si="35"/>
        <v>12</v>
      </c>
      <c r="V29">
        <f t="shared" si="35"/>
        <v>11</v>
      </c>
      <c r="W29">
        <f t="shared" si="35"/>
        <v>10</v>
      </c>
      <c r="X29">
        <f t="shared" si="35"/>
        <v>9</v>
      </c>
      <c r="Y29">
        <f t="shared" si="35"/>
        <v>8</v>
      </c>
      <c r="Z29">
        <f t="shared" si="35"/>
        <v>7</v>
      </c>
      <c r="AA29">
        <f t="shared" si="35"/>
        <v>6</v>
      </c>
    </row>
    <row r="30" spans="1:27" x14ac:dyDescent="0.25">
      <c r="G30">
        <f t="shared" si="4"/>
        <v>-14</v>
      </c>
      <c r="H30">
        <f t="shared" ref="H30:AA30" si="36">IF(G30-1&lt;1,G30-2+$C$1,G30-1)</f>
        <v>-2</v>
      </c>
      <c r="I30">
        <f t="shared" si="36"/>
        <v>10</v>
      </c>
      <c r="J30">
        <f t="shared" si="36"/>
        <v>9</v>
      </c>
      <c r="K30">
        <f t="shared" si="36"/>
        <v>8</v>
      </c>
      <c r="L30">
        <f t="shared" si="36"/>
        <v>7</v>
      </c>
      <c r="M30">
        <f t="shared" si="36"/>
        <v>6</v>
      </c>
      <c r="N30">
        <f t="shared" si="36"/>
        <v>5</v>
      </c>
      <c r="O30">
        <f t="shared" si="36"/>
        <v>4</v>
      </c>
      <c r="P30">
        <f t="shared" si="36"/>
        <v>3</v>
      </c>
      <c r="Q30">
        <f t="shared" si="36"/>
        <v>2</v>
      </c>
      <c r="R30">
        <f t="shared" si="36"/>
        <v>1</v>
      </c>
      <c r="S30">
        <f t="shared" si="36"/>
        <v>13</v>
      </c>
      <c r="T30">
        <f t="shared" si="36"/>
        <v>12</v>
      </c>
      <c r="U30">
        <f t="shared" si="36"/>
        <v>11</v>
      </c>
      <c r="V30">
        <f t="shared" si="36"/>
        <v>10</v>
      </c>
      <c r="W30">
        <f t="shared" si="36"/>
        <v>9</v>
      </c>
      <c r="X30">
        <f t="shared" si="36"/>
        <v>8</v>
      </c>
      <c r="Y30">
        <f t="shared" si="36"/>
        <v>7</v>
      </c>
      <c r="Z30">
        <f t="shared" si="36"/>
        <v>6</v>
      </c>
      <c r="AA30">
        <f t="shared" si="36"/>
        <v>5</v>
      </c>
    </row>
    <row r="31" spans="1:27" x14ac:dyDescent="0.25">
      <c r="G31">
        <f t="shared" si="4"/>
        <v>-15</v>
      </c>
      <c r="H31">
        <f t="shared" ref="H31:AA31" si="37">IF(G31-1&lt;1,G31-2+$C$1,G31-1)</f>
        <v>-3</v>
      </c>
      <c r="I31">
        <f t="shared" si="37"/>
        <v>9</v>
      </c>
      <c r="J31">
        <f t="shared" si="37"/>
        <v>8</v>
      </c>
      <c r="K31">
        <f t="shared" si="37"/>
        <v>7</v>
      </c>
      <c r="L31">
        <f t="shared" si="37"/>
        <v>6</v>
      </c>
      <c r="M31">
        <f t="shared" si="37"/>
        <v>5</v>
      </c>
      <c r="N31">
        <f t="shared" si="37"/>
        <v>4</v>
      </c>
      <c r="O31">
        <f t="shared" si="37"/>
        <v>3</v>
      </c>
      <c r="P31">
        <f t="shared" si="37"/>
        <v>2</v>
      </c>
      <c r="Q31">
        <f t="shared" si="37"/>
        <v>1</v>
      </c>
      <c r="R31">
        <f t="shared" si="37"/>
        <v>13</v>
      </c>
      <c r="S31">
        <f t="shared" si="37"/>
        <v>12</v>
      </c>
      <c r="T31">
        <f t="shared" si="37"/>
        <v>11</v>
      </c>
      <c r="U31">
        <f t="shared" si="37"/>
        <v>10</v>
      </c>
      <c r="V31">
        <f t="shared" si="37"/>
        <v>9</v>
      </c>
      <c r="W31">
        <f t="shared" si="37"/>
        <v>8</v>
      </c>
      <c r="X31">
        <f t="shared" si="37"/>
        <v>7</v>
      </c>
      <c r="Y31">
        <f t="shared" si="37"/>
        <v>6</v>
      </c>
      <c r="Z31">
        <f t="shared" si="37"/>
        <v>5</v>
      </c>
      <c r="AA31">
        <f t="shared" si="37"/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Instructions</vt:lpstr>
      <vt:lpstr>Setup</vt:lpstr>
      <vt:lpstr>Results</vt:lpstr>
      <vt:lpstr>Table</vt:lpstr>
      <vt:lpstr>Working - Results</vt:lpstr>
      <vt:lpstr>Working - Table</vt:lpstr>
      <vt:lpstr>Working - Round Robin</vt:lpstr>
      <vt:lpstr>drawpoints</vt:lpstr>
      <vt:lpstr>home</vt:lpstr>
      <vt:lpstr>homescore</vt:lpstr>
      <vt:lpstr>losspoints</vt:lpstr>
      <vt:lpstr>teams</vt:lpstr>
      <vt:lpstr>visitor</vt:lpstr>
      <vt:lpstr>visitorscore</vt:lpstr>
      <vt:lpstr>winpoints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Podlešák</dc:creator>
  <cp:lastModifiedBy>Davies, Mike</cp:lastModifiedBy>
  <dcterms:created xsi:type="dcterms:W3CDTF">2013-06-13T09:53:07Z</dcterms:created>
  <dcterms:modified xsi:type="dcterms:W3CDTF">2018-09-01T13:29:33Z</dcterms:modified>
</cp:coreProperties>
</file>